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defaultThemeVersion="166925"/>
  <mc:AlternateContent xmlns:mc="http://schemas.openxmlformats.org/markup-compatibility/2006">
    <mc:Choice Requires="x15">
      <x15ac:absPath xmlns:x15ac="http://schemas.microsoft.com/office/spreadsheetml/2010/11/ac" url="\\isilonsmb\UEMData\bchandran\Desktop\"/>
    </mc:Choice>
  </mc:AlternateContent>
  <xr:revisionPtr revIDLastSave="0" documentId="13_ncr:1_{B6D72CA1-DC98-4FF6-A88C-7EEEE819B46A}" xr6:coauthVersionLast="36" xr6:coauthVersionMax="36" xr10:uidLastSave="{00000000-0000-0000-0000-000000000000}"/>
  <workbookProtection workbookAlgorithmName="SHA-512" workbookHashValue="MgwwiJYRTevI3U9TXNVMkpPV/kwePGPedaYwWAa5hCuZLobBguOotJUdbMbCCZnX3Fr9Ah+gK/JmANEtgLZDfA==" workbookSaltValue="l9d0+4UMd9f3MfOjhQZHag==" workbookSpinCount="100000" lockStructure="1"/>
  <bookViews>
    <workbookView xWindow="0" yWindow="0" windowWidth="24720" windowHeight="10725" xr2:uid="{B2A43A1A-D7A1-4B7E-A333-2132B0937CC4}"/>
  </bookViews>
  <sheets>
    <sheet name="Home" sheetId="6" r:id="rId1"/>
    <sheet name="Read this first" sheetId="8" r:id="rId2"/>
    <sheet name="Assessment" sheetId="2" r:id="rId3"/>
    <sheet name="Compliance Dashboard" sheetId="1" r:id="rId4"/>
    <sheet name="Roadmap" sheetId="9" r:id="rId5"/>
    <sheet name="Working Sheet" sheetId="4" state="hidden" r:id="rId6"/>
    <sheet name="Sheet3" sheetId="3" state="veryHidden" r:id="rId7"/>
  </sheets>
  <definedNames>
    <definedName name="_xlnm._FilterDatabase" localSheetId="2" hidden="1">Assessment!$A$2:$L$101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9" l="1"/>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4" i="9"/>
  <c r="B4" i="9" l="1"/>
  <c r="E4" i="9" l="1"/>
  <c r="F4" i="9" s="1"/>
  <c r="G4" i="9" s="1"/>
  <c r="H4" i="9" s="1"/>
  <c r="I4" i="9" s="1"/>
  <c r="E215" i="9"/>
  <c r="F215" i="9" s="1"/>
  <c r="G215" i="9" s="1"/>
  <c r="H215" i="9" s="1"/>
  <c r="I215" i="9" s="1"/>
  <c r="E216" i="9"/>
  <c r="F216" i="9" s="1"/>
  <c r="G216" i="9" s="1"/>
  <c r="H216" i="9" s="1"/>
  <c r="I216" i="9" s="1"/>
  <c r="E217" i="9"/>
  <c r="F217" i="9" s="1"/>
  <c r="G217" i="9" s="1"/>
  <c r="H217" i="9" s="1"/>
  <c r="I217" i="9" s="1"/>
  <c r="E218" i="9"/>
  <c r="F218" i="9" s="1"/>
  <c r="G218" i="9" s="1"/>
  <c r="H218" i="9" s="1"/>
  <c r="I218" i="9" s="1"/>
  <c r="E219" i="9"/>
  <c r="F219" i="9" s="1"/>
  <c r="G219" i="9" s="1"/>
  <c r="H219" i="9" s="1"/>
  <c r="I219" i="9" s="1"/>
  <c r="E220" i="9"/>
  <c r="F220" i="9" s="1"/>
  <c r="G220" i="9" s="1"/>
  <c r="H220" i="9" s="1"/>
  <c r="I220" i="9" s="1"/>
  <c r="E221" i="9"/>
  <c r="F221" i="9" s="1"/>
  <c r="G221" i="9" s="1"/>
  <c r="H221" i="9" s="1"/>
  <c r="I221" i="9" s="1"/>
  <c r="E222" i="9"/>
  <c r="F222" i="9" s="1"/>
  <c r="G222" i="9" s="1"/>
  <c r="H222" i="9" s="1"/>
  <c r="I222" i="9" s="1"/>
  <c r="E223" i="9"/>
  <c r="F223" i="9" s="1"/>
  <c r="G223" i="9" s="1"/>
  <c r="H223" i="9" s="1"/>
  <c r="I223" i="9" s="1"/>
  <c r="E224" i="9"/>
  <c r="F224" i="9"/>
  <c r="G224" i="9"/>
  <c r="H224" i="9" s="1"/>
  <c r="I224" i="9" s="1"/>
  <c r="E225" i="9"/>
  <c r="F225" i="9" s="1"/>
  <c r="G225" i="9" s="1"/>
  <c r="H225" i="9" s="1"/>
  <c r="I225" i="9" s="1"/>
  <c r="E226" i="9"/>
  <c r="F226" i="9"/>
  <c r="G226" i="9" s="1"/>
  <c r="H226" i="9" s="1"/>
  <c r="I226" i="9" s="1"/>
  <c r="E227" i="9"/>
  <c r="F227" i="9" s="1"/>
  <c r="G227" i="9" s="1"/>
  <c r="H227" i="9" s="1"/>
  <c r="I227" i="9" s="1"/>
  <c r="E228" i="9"/>
  <c r="F228" i="9" s="1"/>
  <c r="G228" i="9" s="1"/>
  <c r="H228" i="9" s="1"/>
  <c r="I228" i="9" s="1"/>
  <c r="E229" i="9"/>
  <c r="F229" i="9" s="1"/>
  <c r="G229" i="9" s="1"/>
  <c r="H229" i="9" s="1"/>
  <c r="I229" i="9" s="1"/>
  <c r="E230" i="9"/>
  <c r="F230" i="9"/>
  <c r="G230" i="9" s="1"/>
  <c r="H230" i="9" s="1"/>
  <c r="I230" i="9" s="1"/>
  <c r="E231" i="9"/>
  <c r="F231" i="9" s="1"/>
  <c r="G231" i="9" s="1"/>
  <c r="H231" i="9" s="1"/>
  <c r="I231" i="9" s="1"/>
  <c r="E232" i="9"/>
  <c r="F232" i="9" s="1"/>
  <c r="G232" i="9" s="1"/>
  <c r="H232" i="9" s="1"/>
  <c r="I232" i="9" s="1"/>
  <c r="E233" i="9"/>
  <c r="F233" i="9" s="1"/>
  <c r="G233" i="9" s="1"/>
  <c r="H233" i="9" s="1"/>
  <c r="I233" i="9" s="1"/>
  <c r="E234" i="9"/>
  <c r="F234" i="9" s="1"/>
  <c r="G234" i="9" s="1"/>
  <c r="H234" i="9" s="1"/>
  <c r="I234" i="9" s="1"/>
  <c r="E235" i="9"/>
  <c r="F235" i="9" s="1"/>
  <c r="G235" i="9" s="1"/>
  <c r="H235" i="9" s="1"/>
  <c r="I235" i="9" s="1"/>
  <c r="E236" i="9"/>
  <c r="F236" i="9" s="1"/>
  <c r="G236" i="9" s="1"/>
  <c r="H236" i="9" s="1"/>
  <c r="I236" i="9" s="1"/>
  <c r="E237" i="9"/>
  <c r="F237" i="9" s="1"/>
  <c r="G237" i="9" s="1"/>
  <c r="H237" i="9" s="1"/>
  <c r="I237" i="9" s="1"/>
  <c r="E238" i="9"/>
  <c r="F238" i="9" s="1"/>
  <c r="G238" i="9" s="1"/>
  <c r="H238" i="9" s="1"/>
  <c r="I238" i="9" s="1"/>
  <c r="E239" i="9"/>
  <c r="F239" i="9"/>
  <c r="G239" i="9" s="1"/>
  <c r="H239" i="9" s="1"/>
  <c r="I239" i="9" s="1"/>
  <c r="E240" i="9"/>
  <c r="F240" i="9" s="1"/>
  <c r="G240" i="9" s="1"/>
  <c r="H240" i="9" s="1"/>
  <c r="I240" i="9" s="1"/>
  <c r="E241" i="9"/>
  <c r="F241" i="9" s="1"/>
  <c r="G241" i="9" s="1"/>
  <c r="H241" i="9" s="1"/>
  <c r="I241" i="9" s="1"/>
  <c r="E242" i="9"/>
  <c r="F242" i="9" s="1"/>
  <c r="G242" i="9" s="1"/>
  <c r="H242" i="9" s="1"/>
  <c r="I242" i="9" s="1"/>
  <c r="E243" i="9"/>
  <c r="F243" i="9" s="1"/>
  <c r="G243" i="9" s="1"/>
  <c r="H243" i="9" s="1"/>
  <c r="I243" i="9" s="1"/>
  <c r="E244" i="9"/>
  <c r="F244" i="9" s="1"/>
  <c r="G244" i="9" s="1"/>
  <c r="H244" i="9" s="1"/>
  <c r="I244" i="9" s="1"/>
  <c r="E245" i="9"/>
  <c r="F245" i="9" s="1"/>
  <c r="G245" i="9" s="1"/>
  <c r="H245" i="9" s="1"/>
  <c r="I245" i="9" s="1"/>
  <c r="E246" i="9"/>
  <c r="F246" i="9" s="1"/>
  <c r="G246" i="9" s="1"/>
  <c r="H246" i="9" s="1"/>
  <c r="I246" i="9" s="1"/>
  <c r="E247" i="9"/>
  <c r="F247" i="9" s="1"/>
  <c r="G247" i="9" s="1"/>
  <c r="H247" i="9" s="1"/>
  <c r="I247" i="9" s="1"/>
  <c r="E248" i="9"/>
  <c r="F248" i="9" s="1"/>
  <c r="G248" i="9" s="1"/>
  <c r="H248" i="9" s="1"/>
  <c r="I248" i="9" s="1"/>
  <c r="E249" i="9"/>
  <c r="F249" i="9" s="1"/>
  <c r="G249" i="9" s="1"/>
  <c r="H249" i="9" s="1"/>
  <c r="I249" i="9" s="1"/>
  <c r="E250" i="9"/>
  <c r="F250" i="9" s="1"/>
  <c r="G250" i="9" s="1"/>
  <c r="H250" i="9" s="1"/>
  <c r="I250" i="9" s="1"/>
  <c r="E251" i="9"/>
  <c r="F251" i="9" s="1"/>
  <c r="G251" i="9" s="1"/>
  <c r="H251" i="9" s="1"/>
  <c r="I251" i="9" s="1"/>
  <c r="E252" i="9"/>
  <c r="F252" i="9" s="1"/>
  <c r="G252" i="9" s="1"/>
  <c r="H252" i="9" s="1"/>
  <c r="I252" i="9" s="1"/>
  <c r="E253" i="9"/>
  <c r="F253" i="9" s="1"/>
  <c r="G253" i="9" s="1"/>
  <c r="H253" i="9" s="1"/>
  <c r="I253" i="9" s="1"/>
  <c r="E254" i="9"/>
  <c r="F254" i="9" s="1"/>
  <c r="G254" i="9" s="1"/>
  <c r="H254" i="9" s="1"/>
  <c r="I254" i="9" s="1"/>
  <c r="E255" i="9"/>
  <c r="F255" i="9"/>
  <c r="G255" i="9" s="1"/>
  <c r="H255" i="9" s="1"/>
  <c r="I255" i="9" s="1"/>
  <c r="E256" i="9"/>
  <c r="F256" i="9" s="1"/>
  <c r="G256" i="9" s="1"/>
  <c r="H256" i="9" s="1"/>
  <c r="I256" i="9" s="1"/>
  <c r="E257" i="9"/>
  <c r="F257" i="9" s="1"/>
  <c r="G257" i="9" s="1"/>
  <c r="H257" i="9" s="1"/>
  <c r="I257" i="9" s="1"/>
  <c r="E258" i="9"/>
  <c r="F258" i="9" s="1"/>
  <c r="G258" i="9" s="1"/>
  <c r="H258" i="9" s="1"/>
  <c r="I258" i="9" s="1"/>
  <c r="E259" i="9"/>
  <c r="F259" i="9" s="1"/>
  <c r="G259" i="9" s="1"/>
  <c r="H259" i="9" s="1"/>
  <c r="I259" i="9" s="1"/>
  <c r="E260" i="9"/>
  <c r="F260" i="9" s="1"/>
  <c r="G260" i="9" s="1"/>
  <c r="H260" i="9" s="1"/>
  <c r="I260" i="9" s="1"/>
  <c r="E37" i="9"/>
  <c r="F37" i="9" s="1"/>
  <c r="G37" i="9" s="1"/>
  <c r="H37" i="9" s="1"/>
  <c r="I37" i="9" s="1"/>
  <c r="E38" i="9"/>
  <c r="F38" i="9" s="1"/>
  <c r="G38" i="9" s="1"/>
  <c r="H38" i="9" s="1"/>
  <c r="I38" i="9" s="1"/>
  <c r="E39" i="9"/>
  <c r="F39" i="9" s="1"/>
  <c r="G39" i="9" s="1"/>
  <c r="H39" i="9" s="1"/>
  <c r="I39" i="9" s="1"/>
  <c r="E40" i="9"/>
  <c r="F40" i="9" s="1"/>
  <c r="G40" i="9" s="1"/>
  <c r="H40" i="9" s="1"/>
  <c r="I40" i="9" s="1"/>
  <c r="E41" i="9"/>
  <c r="F41" i="9" s="1"/>
  <c r="G41" i="9" s="1"/>
  <c r="H41" i="9" s="1"/>
  <c r="I41" i="9" s="1"/>
  <c r="E42" i="9"/>
  <c r="F42" i="9" s="1"/>
  <c r="G42" i="9" s="1"/>
  <c r="H42" i="9" s="1"/>
  <c r="I42" i="9" s="1"/>
  <c r="E43" i="9"/>
  <c r="F43" i="9" s="1"/>
  <c r="G43" i="9" s="1"/>
  <c r="H43" i="9" s="1"/>
  <c r="I43" i="9" s="1"/>
  <c r="E44" i="9"/>
  <c r="F44" i="9" s="1"/>
  <c r="G44" i="9" s="1"/>
  <c r="H44" i="9" s="1"/>
  <c r="I44" i="9" s="1"/>
  <c r="E45" i="9"/>
  <c r="F45" i="9" s="1"/>
  <c r="G45" i="9" s="1"/>
  <c r="H45" i="9" s="1"/>
  <c r="I45" i="9" s="1"/>
  <c r="E46" i="9"/>
  <c r="F46" i="9" s="1"/>
  <c r="G46" i="9" s="1"/>
  <c r="H46" i="9" s="1"/>
  <c r="I46" i="9" s="1"/>
  <c r="E47" i="9"/>
  <c r="F47" i="9" s="1"/>
  <c r="G47" i="9" s="1"/>
  <c r="H47" i="9" s="1"/>
  <c r="I47" i="9" s="1"/>
  <c r="E48" i="9"/>
  <c r="F48" i="9" s="1"/>
  <c r="G48" i="9" s="1"/>
  <c r="H48" i="9" s="1"/>
  <c r="I48" i="9" s="1"/>
  <c r="E49" i="9"/>
  <c r="F49" i="9" s="1"/>
  <c r="G49" i="9" s="1"/>
  <c r="H49" i="9" s="1"/>
  <c r="I49" i="9" s="1"/>
  <c r="E50" i="9"/>
  <c r="F50" i="9" s="1"/>
  <c r="G50" i="9" s="1"/>
  <c r="H50" i="9" s="1"/>
  <c r="I50" i="9" s="1"/>
  <c r="E51" i="9"/>
  <c r="F51" i="9" s="1"/>
  <c r="G51" i="9" s="1"/>
  <c r="H51" i="9" s="1"/>
  <c r="I51" i="9" s="1"/>
  <c r="E52" i="9"/>
  <c r="F52" i="9" s="1"/>
  <c r="G52" i="9" s="1"/>
  <c r="H52" i="9" s="1"/>
  <c r="I52" i="9" s="1"/>
  <c r="E53" i="9"/>
  <c r="F53" i="9" s="1"/>
  <c r="G53" i="9" s="1"/>
  <c r="H53" i="9" s="1"/>
  <c r="I53" i="9" s="1"/>
  <c r="E54" i="9"/>
  <c r="F54" i="9" s="1"/>
  <c r="G54" i="9" s="1"/>
  <c r="H54" i="9" s="1"/>
  <c r="I54" i="9" s="1"/>
  <c r="E55" i="9"/>
  <c r="F55" i="9" s="1"/>
  <c r="G55" i="9" s="1"/>
  <c r="H55" i="9" s="1"/>
  <c r="I55" i="9" s="1"/>
  <c r="E56" i="9"/>
  <c r="F56" i="9" s="1"/>
  <c r="G56" i="9" s="1"/>
  <c r="H56" i="9" s="1"/>
  <c r="I56" i="9" s="1"/>
  <c r="E57" i="9"/>
  <c r="F57" i="9" s="1"/>
  <c r="G57" i="9" s="1"/>
  <c r="H57" i="9" s="1"/>
  <c r="I57" i="9" s="1"/>
  <c r="E58" i="9"/>
  <c r="F58" i="9" s="1"/>
  <c r="G58" i="9" s="1"/>
  <c r="H58" i="9" s="1"/>
  <c r="I58" i="9" s="1"/>
  <c r="E59" i="9"/>
  <c r="F59" i="9" s="1"/>
  <c r="G59" i="9" s="1"/>
  <c r="H59" i="9" s="1"/>
  <c r="I59" i="9" s="1"/>
  <c r="E60" i="9"/>
  <c r="F60" i="9" s="1"/>
  <c r="G60" i="9" s="1"/>
  <c r="H60" i="9" s="1"/>
  <c r="I60" i="9" s="1"/>
  <c r="E61" i="9"/>
  <c r="F61" i="9" s="1"/>
  <c r="G61" i="9" s="1"/>
  <c r="H61" i="9" s="1"/>
  <c r="I61" i="9" s="1"/>
  <c r="E62" i="9"/>
  <c r="F62" i="9" s="1"/>
  <c r="G62" i="9" s="1"/>
  <c r="H62" i="9" s="1"/>
  <c r="I62" i="9" s="1"/>
  <c r="E63" i="9"/>
  <c r="F63" i="9" s="1"/>
  <c r="G63" i="9" s="1"/>
  <c r="H63" i="9" s="1"/>
  <c r="I63" i="9" s="1"/>
  <c r="E64" i="9"/>
  <c r="F64" i="9" s="1"/>
  <c r="G64" i="9" s="1"/>
  <c r="H64" i="9" s="1"/>
  <c r="I64" i="9" s="1"/>
  <c r="E65" i="9"/>
  <c r="F65" i="9" s="1"/>
  <c r="G65" i="9" s="1"/>
  <c r="H65" i="9" s="1"/>
  <c r="I65" i="9" s="1"/>
  <c r="E66" i="9"/>
  <c r="F66" i="9" s="1"/>
  <c r="G66" i="9" s="1"/>
  <c r="H66" i="9" s="1"/>
  <c r="I66" i="9" s="1"/>
  <c r="E67" i="9"/>
  <c r="F67" i="9" s="1"/>
  <c r="G67" i="9" s="1"/>
  <c r="H67" i="9" s="1"/>
  <c r="I67" i="9" s="1"/>
  <c r="E68" i="9"/>
  <c r="F68" i="9" s="1"/>
  <c r="G68" i="9" s="1"/>
  <c r="H68" i="9" s="1"/>
  <c r="I68" i="9" s="1"/>
  <c r="E69" i="9"/>
  <c r="F69" i="9" s="1"/>
  <c r="G69" i="9" s="1"/>
  <c r="H69" i="9" s="1"/>
  <c r="I69" i="9" s="1"/>
  <c r="E70" i="9"/>
  <c r="F70" i="9" s="1"/>
  <c r="G70" i="9" s="1"/>
  <c r="H70" i="9" s="1"/>
  <c r="I70" i="9" s="1"/>
  <c r="E71" i="9"/>
  <c r="F71" i="9" s="1"/>
  <c r="G71" i="9" s="1"/>
  <c r="H71" i="9" s="1"/>
  <c r="I71" i="9" s="1"/>
  <c r="E72" i="9"/>
  <c r="F72" i="9" s="1"/>
  <c r="G72" i="9" s="1"/>
  <c r="H72" i="9" s="1"/>
  <c r="I72" i="9" s="1"/>
  <c r="E73" i="9"/>
  <c r="F73" i="9" s="1"/>
  <c r="G73" i="9" s="1"/>
  <c r="H73" i="9" s="1"/>
  <c r="I73" i="9" s="1"/>
  <c r="E74" i="9"/>
  <c r="F74" i="9" s="1"/>
  <c r="G74" i="9" s="1"/>
  <c r="H74" i="9" s="1"/>
  <c r="I74" i="9" s="1"/>
  <c r="E75" i="9"/>
  <c r="F75" i="9" s="1"/>
  <c r="G75" i="9" s="1"/>
  <c r="H75" i="9" s="1"/>
  <c r="I75" i="9" s="1"/>
  <c r="E76" i="9"/>
  <c r="F76" i="9" s="1"/>
  <c r="G76" i="9" s="1"/>
  <c r="H76" i="9" s="1"/>
  <c r="I76" i="9" s="1"/>
  <c r="E77" i="9"/>
  <c r="F77" i="9" s="1"/>
  <c r="G77" i="9" s="1"/>
  <c r="H77" i="9" s="1"/>
  <c r="I77" i="9" s="1"/>
  <c r="E78" i="9"/>
  <c r="F78" i="9" s="1"/>
  <c r="G78" i="9" s="1"/>
  <c r="H78" i="9" s="1"/>
  <c r="I78" i="9" s="1"/>
  <c r="E79" i="9"/>
  <c r="F79" i="9" s="1"/>
  <c r="G79" i="9" s="1"/>
  <c r="H79" i="9" s="1"/>
  <c r="I79" i="9" s="1"/>
  <c r="E80" i="9"/>
  <c r="F80" i="9" s="1"/>
  <c r="G80" i="9" s="1"/>
  <c r="H80" i="9" s="1"/>
  <c r="I80" i="9" s="1"/>
  <c r="E81" i="9"/>
  <c r="F81" i="9" s="1"/>
  <c r="G81" i="9" s="1"/>
  <c r="H81" i="9" s="1"/>
  <c r="I81" i="9" s="1"/>
  <c r="E82" i="9"/>
  <c r="F82" i="9" s="1"/>
  <c r="G82" i="9" s="1"/>
  <c r="H82" i="9" s="1"/>
  <c r="I82" i="9" s="1"/>
  <c r="E83" i="9"/>
  <c r="F83" i="9" s="1"/>
  <c r="G83" i="9" s="1"/>
  <c r="H83" i="9" s="1"/>
  <c r="I83" i="9" s="1"/>
  <c r="E84" i="9"/>
  <c r="F84" i="9" s="1"/>
  <c r="G84" i="9" s="1"/>
  <c r="H84" i="9" s="1"/>
  <c r="I84" i="9" s="1"/>
  <c r="E85" i="9"/>
  <c r="F85" i="9" s="1"/>
  <c r="G85" i="9" s="1"/>
  <c r="H85" i="9" s="1"/>
  <c r="I85" i="9" s="1"/>
  <c r="E86" i="9"/>
  <c r="F86" i="9" s="1"/>
  <c r="G86" i="9" s="1"/>
  <c r="H86" i="9" s="1"/>
  <c r="I86" i="9" s="1"/>
  <c r="E87" i="9"/>
  <c r="F87" i="9" s="1"/>
  <c r="G87" i="9" s="1"/>
  <c r="H87" i="9" s="1"/>
  <c r="I87" i="9" s="1"/>
  <c r="E88" i="9"/>
  <c r="F88" i="9" s="1"/>
  <c r="G88" i="9" s="1"/>
  <c r="H88" i="9" s="1"/>
  <c r="I88" i="9" s="1"/>
  <c r="E89" i="9"/>
  <c r="F89" i="9" s="1"/>
  <c r="G89" i="9" s="1"/>
  <c r="H89" i="9" s="1"/>
  <c r="I89" i="9" s="1"/>
  <c r="E90" i="9"/>
  <c r="F90" i="9" s="1"/>
  <c r="G90" i="9" s="1"/>
  <c r="H90" i="9" s="1"/>
  <c r="I90" i="9" s="1"/>
  <c r="E91" i="9"/>
  <c r="F91" i="9" s="1"/>
  <c r="G91" i="9" s="1"/>
  <c r="H91" i="9" s="1"/>
  <c r="I91" i="9" s="1"/>
  <c r="E92" i="9"/>
  <c r="F92" i="9" s="1"/>
  <c r="G92" i="9" s="1"/>
  <c r="H92" i="9" s="1"/>
  <c r="I92" i="9" s="1"/>
  <c r="E93" i="9"/>
  <c r="F93" i="9" s="1"/>
  <c r="G93" i="9" s="1"/>
  <c r="H93" i="9" s="1"/>
  <c r="I93" i="9" s="1"/>
  <c r="E94" i="9"/>
  <c r="F94" i="9" s="1"/>
  <c r="G94" i="9" s="1"/>
  <c r="H94" i="9" s="1"/>
  <c r="I94" i="9" s="1"/>
  <c r="E95" i="9"/>
  <c r="F95" i="9" s="1"/>
  <c r="G95" i="9" s="1"/>
  <c r="H95" i="9" s="1"/>
  <c r="I95" i="9" s="1"/>
  <c r="E96" i="9"/>
  <c r="F96" i="9" s="1"/>
  <c r="G96" i="9" s="1"/>
  <c r="H96" i="9" s="1"/>
  <c r="I96" i="9" s="1"/>
  <c r="E97" i="9"/>
  <c r="F97" i="9" s="1"/>
  <c r="G97" i="9" s="1"/>
  <c r="H97" i="9" s="1"/>
  <c r="I97" i="9" s="1"/>
  <c r="E98" i="9"/>
  <c r="F98" i="9" s="1"/>
  <c r="G98" i="9" s="1"/>
  <c r="H98" i="9" s="1"/>
  <c r="I98" i="9" s="1"/>
  <c r="E99" i="9"/>
  <c r="F99" i="9" s="1"/>
  <c r="G99" i="9" s="1"/>
  <c r="H99" i="9" s="1"/>
  <c r="I99" i="9" s="1"/>
  <c r="E100" i="9"/>
  <c r="F100" i="9" s="1"/>
  <c r="G100" i="9" s="1"/>
  <c r="H100" i="9" s="1"/>
  <c r="I100" i="9" s="1"/>
  <c r="E101" i="9"/>
  <c r="F101" i="9" s="1"/>
  <c r="G101" i="9" s="1"/>
  <c r="H101" i="9" s="1"/>
  <c r="I101" i="9" s="1"/>
  <c r="D102" i="9"/>
  <c r="E102" i="9" s="1"/>
  <c r="F102" i="9" s="1"/>
  <c r="G102" i="9" s="1"/>
  <c r="H102" i="9" s="1"/>
  <c r="I102" i="9" s="1"/>
  <c r="D103" i="9"/>
  <c r="E103" i="9" s="1"/>
  <c r="F103" i="9" s="1"/>
  <c r="G103" i="9" s="1"/>
  <c r="H103" i="9" s="1"/>
  <c r="I103" i="9" s="1"/>
  <c r="D104" i="9"/>
  <c r="E104" i="9" s="1"/>
  <c r="F104" i="9" s="1"/>
  <c r="G104" i="9" s="1"/>
  <c r="H104" i="9" s="1"/>
  <c r="I104" i="9" s="1"/>
  <c r="D105" i="9"/>
  <c r="E105" i="9" s="1"/>
  <c r="F105" i="9" s="1"/>
  <c r="G105" i="9" s="1"/>
  <c r="H105" i="9" s="1"/>
  <c r="I105" i="9" s="1"/>
  <c r="D106" i="9"/>
  <c r="E106" i="9" s="1"/>
  <c r="F106" i="9" s="1"/>
  <c r="G106" i="9" s="1"/>
  <c r="H106" i="9" s="1"/>
  <c r="I106" i="9" s="1"/>
  <c r="D107" i="9"/>
  <c r="E107" i="9" s="1"/>
  <c r="F107" i="9" s="1"/>
  <c r="G107" i="9" s="1"/>
  <c r="H107" i="9" s="1"/>
  <c r="I107" i="9" s="1"/>
  <c r="D108" i="9"/>
  <c r="E108" i="9" s="1"/>
  <c r="F108" i="9" s="1"/>
  <c r="G108" i="9" s="1"/>
  <c r="H108" i="9" s="1"/>
  <c r="I108" i="9" s="1"/>
  <c r="D109" i="9"/>
  <c r="E109" i="9" s="1"/>
  <c r="F109" i="9" s="1"/>
  <c r="G109" i="9" s="1"/>
  <c r="H109" i="9" s="1"/>
  <c r="I109" i="9" s="1"/>
  <c r="D110" i="9"/>
  <c r="E110" i="9" s="1"/>
  <c r="F110" i="9" s="1"/>
  <c r="G110" i="9" s="1"/>
  <c r="H110" i="9" s="1"/>
  <c r="I110" i="9" s="1"/>
  <c r="D111" i="9"/>
  <c r="E111" i="9" s="1"/>
  <c r="F111" i="9" s="1"/>
  <c r="G111" i="9" s="1"/>
  <c r="H111" i="9" s="1"/>
  <c r="I111" i="9" s="1"/>
  <c r="D112" i="9"/>
  <c r="E112" i="9" s="1"/>
  <c r="F112" i="9" s="1"/>
  <c r="G112" i="9" s="1"/>
  <c r="H112" i="9" s="1"/>
  <c r="I112" i="9" s="1"/>
  <c r="D113" i="9"/>
  <c r="E113" i="9" s="1"/>
  <c r="F113" i="9" s="1"/>
  <c r="G113" i="9" s="1"/>
  <c r="H113" i="9" s="1"/>
  <c r="I113" i="9" s="1"/>
  <c r="D114" i="9"/>
  <c r="E114" i="9" s="1"/>
  <c r="F114" i="9" s="1"/>
  <c r="G114" i="9" s="1"/>
  <c r="H114" i="9" s="1"/>
  <c r="I114" i="9" s="1"/>
  <c r="D115" i="9"/>
  <c r="E115" i="9" s="1"/>
  <c r="F115" i="9" s="1"/>
  <c r="G115" i="9" s="1"/>
  <c r="H115" i="9" s="1"/>
  <c r="I115" i="9" s="1"/>
  <c r="D116" i="9"/>
  <c r="E116" i="9" s="1"/>
  <c r="F116" i="9" s="1"/>
  <c r="G116" i="9" s="1"/>
  <c r="H116" i="9" s="1"/>
  <c r="I116" i="9" s="1"/>
  <c r="D117" i="9"/>
  <c r="E117" i="9" s="1"/>
  <c r="F117" i="9" s="1"/>
  <c r="G117" i="9" s="1"/>
  <c r="H117" i="9" s="1"/>
  <c r="I117" i="9" s="1"/>
  <c r="D118" i="9"/>
  <c r="E118" i="9" s="1"/>
  <c r="F118" i="9" s="1"/>
  <c r="G118" i="9" s="1"/>
  <c r="H118" i="9" s="1"/>
  <c r="I118" i="9" s="1"/>
  <c r="D119" i="9"/>
  <c r="E119" i="9" s="1"/>
  <c r="F119" i="9" s="1"/>
  <c r="G119" i="9" s="1"/>
  <c r="H119" i="9" s="1"/>
  <c r="I119" i="9" s="1"/>
  <c r="D120" i="9"/>
  <c r="E120" i="9" s="1"/>
  <c r="F120" i="9" s="1"/>
  <c r="G120" i="9" s="1"/>
  <c r="H120" i="9" s="1"/>
  <c r="I120" i="9" s="1"/>
  <c r="D121" i="9"/>
  <c r="E121" i="9" s="1"/>
  <c r="F121" i="9" s="1"/>
  <c r="G121" i="9" s="1"/>
  <c r="H121" i="9" s="1"/>
  <c r="I121" i="9" s="1"/>
  <c r="D122" i="9"/>
  <c r="E122" i="9" s="1"/>
  <c r="F122" i="9" s="1"/>
  <c r="G122" i="9" s="1"/>
  <c r="H122" i="9" s="1"/>
  <c r="I122" i="9" s="1"/>
  <c r="D123" i="9"/>
  <c r="E123" i="9" s="1"/>
  <c r="F123" i="9" s="1"/>
  <c r="G123" i="9" s="1"/>
  <c r="H123" i="9" s="1"/>
  <c r="I123" i="9" s="1"/>
  <c r="D124" i="9"/>
  <c r="E124" i="9" s="1"/>
  <c r="F124" i="9" s="1"/>
  <c r="G124" i="9" s="1"/>
  <c r="H124" i="9" s="1"/>
  <c r="I124" i="9" s="1"/>
  <c r="D125" i="9"/>
  <c r="E125" i="9" s="1"/>
  <c r="F125" i="9" s="1"/>
  <c r="G125" i="9" s="1"/>
  <c r="H125" i="9" s="1"/>
  <c r="I125" i="9" s="1"/>
  <c r="D126" i="9"/>
  <c r="E126" i="9" s="1"/>
  <c r="F126" i="9" s="1"/>
  <c r="G126" i="9" s="1"/>
  <c r="H126" i="9" s="1"/>
  <c r="I126" i="9" s="1"/>
  <c r="D127" i="9"/>
  <c r="E127" i="9" s="1"/>
  <c r="F127" i="9" s="1"/>
  <c r="G127" i="9" s="1"/>
  <c r="H127" i="9" s="1"/>
  <c r="I127" i="9" s="1"/>
  <c r="D128" i="9"/>
  <c r="E128" i="9" s="1"/>
  <c r="F128" i="9" s="1"/>
  <c r="G128" i="9" s="1"/>
  <c r="H128" i="9" s="1"/>
  <c r="I128" i="9" s="1"/>
  <c r="D129" i="9"/>
  <c r="E129" i="9" s="1"/>
  <c r="F129" i="9" s="1"/>
  <c r="G129" i="9" s="1"/>
  <c r="H129" i="9" s="1"/>
  <c r="I129" i="9" s="1"/>
  <c r="D130" i="9"/>
  <c r="E130" i="9" s="1"/>
  <c r="F130" i="9" s="1"/>
  <c r="G130" i="9" s="1"/>
  <c r="H130" i="9" s="1"/>
  <c r="I130" i="9" s="1"/>
  <c r="D131" i="9"/>
  <c r="E131" i="9" s="1"/>
  <c r="F131" i="9" s="1"/>
  <c r="G131" i="9" s="1"/>
  <c r="H131" i="9" s="1"/>
  <c r="I131" i="9" s="1"/>
  <c r="D132" i="9"/>
  <c r="E132" i="9" s="1"/>
  <c r="F132" i="9" s="1"/>
  <c r="G132" i="9" s="1"/>
  <c r="H132" i="9" s="1"/>
  <c r="I132" i="9" s="1"/>
  <c r="D133" i="9"/>
  <c r="E133" i="9" s="1"/>
  <c r="F133" i="9" s="1"/>
  <c r="G133" i="9" s="1"/>
  <c r="H133" i="9" s="1"/>
  <c r="I133" i="9" s="1"/>
  <c r="D134" i="9"/>
  <c r="E134" i="9" s="1"/>
  <c r="F134" i="9" s="1"/>
  <c r="G134" i="9" s="1"/>
  <c r="H134" i="9" s="1"/>
  <c r="I134" i="9" s="1"/>
  <c r="D135" i="9"/>
  <c r="E135" i="9" s="1"/>
  <c r="F135" i="9" s="1"/>
  <c r="G135" i="9" s="1"/>
  <c r="H135" i="9" s="1"/>
  <c r="I135" i="9" s="1"/>
  <c r="D136" i="9"/>
  <c r="E136" i="9" s="1"/>
  <c r="F136" i="9" s="1"/>
  <c r="G136" i="9" s="1"/>
  <c r="H136" i="9" s="1"/>
  <c r="I136" i="9" s="1"/>
  <c r="D137" i="9"/>
  <c r="E137" i="9" s="1"/>
  <c r="F137" i="9" s="1"/>
  <c r="G137" i="9" s="1"/>
  <c r="H137" i="9" s="1"/>
  <c r="I137" i="9" s="1"/>
  <c r="D138" i="9"/>
  <c r="E138" i="9" s="1"/>
  <c r="F138" i="9" s="1"/>
  <c r="G138" i="9" s="1"/>
  <c r="H138" i="9" s="1"/>
  <c r="I138" i="9" s="1"/>
  <c r="D139" i="9"/>
  <c r="E139" i="9" s="1"/>
  <c r="F139" i="9" s="1"/>
  <c r="G139" i="9" s="1"/>
  <c r="H139" i="9" s="1"/>
  <c r="I139" i="9" s="1"/>
  <c r="D140" i="9"/>
  <c r="E140" i="9" s="1"/>
  <c r="F140" i="9" s="1"/>
  <c r="G140" i="9" s="1"/>
  <c r="H140" i="9" s="1"/>
  <c r="I140" i="9" s="1"/>
  <c r="D141" i="9"/>
  <c r="E141" i="9" s="1"/>
  <c r="F141" i="9" s="1"/>
  <c r="G141" i="9" s="1"/>
  <c r="H141" i="9" s="1"/>
  <c r="I141" i="9" s="1"/>
  <c r="D142" i="9"/>
  <c r="E142" i="9" s="1"/>
  <c r="F142" i="9" s="1"/>
  <c r="G142" i="9" s="1"/>
  <c r="H142" i="9" s="1"/>
  <c r="I142" i="9" s="1"/>
  <c r="D143" i="9"/>
  <c r="E143" i="9" s="1"/>
  <c r="F143" i="9" s="1"/>
  <c r="G143" i="9" s="1"/>
  <c r="H143" i="9" s="1"/>
  <c r="I143" i="9" s="1"/>
  <c r="D144" i="9"/>
  <c r="E144" i="9" s="1"/>
  <c r="F144" i="9" s="1"/>
  <c r="G144" i="9" s="1"/>
  <c r="H144" i="9" s="1"/>
  <c r="I144" i="9" s="1"/>
  <c r="D145" i="9"/>
  <c r="E145" i="9" s="1"/>
  <c r="F145" i="9" s="1"/>
  <c r="G145" i="9" s="1"/>
  <c r="H145" i="9" s="1"/>
  <c r="I145" i="9" s="1"/>
  <c r="D146" i="9"/>
  <c r="E146" i="9" s="1"/>
  <c r="F146" i="9" s="1"/>
  <c r="G146" i="9" s="1"/>
  <c r="H146" i="9" s="1"/>
  <c r="I146" i="9" s="1"/>
  <c r="D147" i="9"/>
  <c r="E147" i="9" s="1"/>
  <c r="F147" i="9" s="1"/>
  <c r="G147" i="9" s="1"/>
  <c r="H147" i="9" s="1"/>
  <c r="I147" i="9" s="1"/>
  <c r="D148" i="9"/>
  <c r="E148" i="9" s="1"/>
  <c r="F148" i="9" s="1"/>
  <c r="G148" i="9" s="1"/>
  <c r="H148" i="9" s="1"/>
  <c r="I148" i="9" s="1"/>
  <c r="D149" i="9"/>
  <c r="E149" i="9" s="1"/>
  <c r="F149" i="9" s="1"/>
  <c r="G149" i="9" s="1"/>
  <c r="H149" i="9" s="1"/>
  <c r="I149" i="9" s="1"/>
  <c r="D150" i="9"/>
  <c r="E150" i="9" s="1"/>
  <c r="F150" i="9" s="1"/>
  <c r="G150" i="9" s="1"/>
  <c r="H150" i="9" s="1"/>
  <c r="I150" i="9" s="1"/>
  <c r="D151" i="9"/>
  <c r="E151" i="9" s="1"/>
  <c r="F151" i="9" s="1"/>
  <c r="G151" i="9" s="1"/>
  <c r="H151" i="9" s="1"/>
  <c r="I151" i="9" s="1"/>
  <c r="D152" i="9"/>
  <c r="E152" i="9" s="1"/>
  <c r="F152" i="9" s="1"/>
  <c r="G152" i="9" s="1"/>
  <c r="H152" i="9" s="1"/>
  <c r="I152" i="9" s="1"/>
  <c r="D153" i="9"/>
  <c r="E153" i="9" s="1"/>
  <c r="F153" i="9" s="1"/>
  <c r="G153" i="9" s="1"/>
  <c r="H153" i="9" s="1"/>
  <c r="I153" i="9" s="1"/>
  <c r="D154" i="9"/>
  <c r="E154" i="9" s="1"/>
  <c r="F154" i="9" s="1"/>
  <c r="G154" i="9" s="1"/>
  <c r="H154" i="9" s="1"/>
  <c r="I154" i="9" s="1"/>
  <c r="D155" i="9"/>
  <c r="E155" i="9" s="1"/>
  <c r="F155" i="9" s="1"/>
  <c r="G155" i="9" s="1"/>
  <c r="H155" i="9" s="1"/>
  <c r="I155" i="9" s="1"/>
  <c r="D156" i="9"/>
  <c r="E156" i="9" s="1"/>
  <c r="F156" i="9" s="1"/>
  <c r="G156" i="9" s="1"/>
  <c r="H156" i="9" s="1"/>
  <c r="I156" i="9" s="1"/>
  <c r="D157" i="9"/>
  <c r="E157" i="9" s="1"/>
  <c r="F157" i="9" s="1"/>
  <c r="G157" i="9" s="1"/>
  <c r="H157" i="9" s="1"/>
  <c r="I157" i="9" s="1"/>
  <c r="D158" i="9"/>
  <c r="E158" i="9" s="1"/>
  <c r="F158" i="9" s="1"/>
  <c r="G158" i="9" s="1"/>
  <c r="H158" i="9" s="1"/>
  <c r="I158" i="9" s="1"/>
  <c r="D159" i="9"/>
  <c r="E159" i="9" s="1"/>
  <c r="F159" i="9" s="1"/>
  <c r="G159" i="9" s="1"/>
  <c r="H159" i="9" s="1"/>
  <c r="I159" i="9" s="1"/>
  <c r="D160" i="9"/>
  <c r="E160" i="9" s="1"/>
  <c r="F160" i="9" s="1"/>
  <c r="G160" i="9" s="1"/>
  <c r="H160" i="9" s="1"/>
  <c r="I160" i="9" s="1"/>
  <c r="D161" i="9"/>
  <c r="E161" i="9" s="1"/>
  <c r="F161" i="9" s="1"/>
  <c r="G161" i="9" s="1"/>
  <c r="H161" i="9" s="1"/>
  <c r="I161" i="9" s="1"/>
  <c r="D162" i="9"/>
  <c r="E162" i="9" s="1"/>
  <c r="F162" i="9" s="1"/>
  <c r="G162" i="9" s="1"/>
  <c r="H162" i="9" s="1"/>
  <c r="I162" i="9" s="1"/>
  <c r="D163" i="9"/>
  <c r="E163" i="9" s="1"/>
  <c r="F163" i="9" s="1"/>
  <c r="G163" i="9" s="1"/>
  <c r="H163" i="9" s="1"/>
  <c r="I163" i="9" s="1"/>
  <c r="D164" i="9"/>
  <c r="E164" i="9" s="1"/>
  <c r="F164" i="9" s="1"/>
  <c r="G164" i="9" s="1"/>
  <c r="H164" i="9" s="1"/>
  <c r="I164" i="9" s="1"/>
  <c r="D165" i="9"/>
  <c r="E165" i="9" s="1"/>
  <c r="F165" i="9" s="1"/>
  <c r="G165" i="9" s="1"/>
  <c r="H165" i="9" s="1"/>
  <c r="I165" i="9" s="1"/>
  <c r="D166" i="9"/>
  <c r="E166" i="9" s="1"/>
  <c r="F166" i="9" s="1"/>
  <c r="G166" i="9" s="1"/>
  <c r="H166" i="9" s="1"/>
  <c r="I166" i="9" s="1"/>
  <c r="D167" i="9"/>
  <c r="E167" i="9" s="1"/>
  <c r="F167" i="9" s="1"/>
  <c r="G167" i="9" s="1"/>
  <c r="H167" i="9" s="1"/>
  <c r="I167" i="9" s="1"/>
  <c r="D168" i="9"/>
  <c r="E168" i="9" s="1"/>
  <c r="F168" i="9" s="1"/>
  <c r="G168" i="9" s="1"/>
  <c r="H168" i="9" s="1"/>
  <c r="I168" i="9" s="1"/>
  <c r="D169" i="9"/>
  <c r="E169" i="9" s="1"/>
  <c r="F169" i="9" s="1"/>
  <c r="G169" i="9" s="1"/>
  <c r="H169" i="9" s="1"/>
  <c r="I169" i="9" s="1"/>
  <c r="D170" i="9"/>
  <c r="E170" i="9" s="1"/>
  <c r="F170" i="9" s="1"/>
  <c r="G170" i="9" s="1"/>
  <c r="H170" i="9" s="1"/>
  <c r="I170" i="9" s="1"/>
  <c r="D171" i="9"/>
  <c r="E171" i="9" s="1"/>
  <c r="F171" i="9" s="1"/>
  <c r="G171" i="9" s="1"/>
  <c r="H171" i="9" s="1"/>
  <c r="I171" i="9" s="1"/>
  <c r="D172" i="9"/>
  <c r="E172" i="9" s="1"/>
  <c r="F172" i="9" s="1"/>
  <c r="G172" i="9" s="1"/>
  <c r="H172" i="9" s="1"/>
  <c r="I172" i="9" s="1"/>
  <c r="D173" i="9"/>
  <c r="E173" i="9" s="1"/>
  <c r="F173" i="9" s="1"/>
  <c r="G173" i="9" s="1"/>
  <c r="H173" i="9" s="1"/>
  <c r="I173" i="9" s="1"/>
  <c r="D174" i="9"/>
  <c r="E174" i="9" s="1"/>
  <c r="F174" i="9" s="1"/>
  <c r="G174" i="9" s="1"/>
  <c r="H174" i="9" s="1"/>
  <c r="I174" i="9" s="1"/>
  <c r="D175" i="9"/>
  <c r="E175" i="9" s="1"/>
  <c r="F175" i="9" s="1"/>
  <c r="G175" i="9" s="1"/>
  <c r="H175" i="9" s="1"/>
  <c r="I175" i="9" s="1"/>
  <c r="D176" i="9"/>
  <c r="E176" i="9" s="1"/>
  <c r="F176" i="9" s="1"/>
  <c r="G176" i="9" s="1"/>
  <c r="H176" i="9" s="1"/>
  <c r="I176" i="9" s="1"/>
  <c r="D177" i="9"/>
  <c r="E177" i="9" s="1"/>
  <c r="F177" i="9" s="1"/>
  <c r="G177" i="9" s="1"/>
  <c r="H177" i="9" s="1"/>
  <c r="I177" i="9" s="1"/>
  <c r="D178" i="9"/>
  <c r="E178" i="9" s="1"/>
  <c r="F178" i="9" s="1"/>
  <c r="G178" i="9" s="1"/>
  <c r="H178" i="9" s="1"/>
  <c r="I178" i="9" s="1"/>
  <c r="D179" i="9"/>
  <c r="E179" i="9" s="1"/>
  <c r="F179" i="9" s="1"/>
  <c r="G179" i="9" s="1"/>
  <c r="H179" i="9" s="1"/>
  <c r="I179" i="9" s="1"/>
  <c r="D180" i="9"/>
  <c r="E180" i="9" s="1"/>
  <c r="F180" i="9" s="1"/>
  <c r="G180" i="9" s="1"/>
  <c r="H180" i="9" s="1"/>
  <c r="I180" i="9" s="1"/>
  <c r="D181" i="9"/>
  <c r="E181" i="9" s="1"/>
  <c r="F181" i="9" s="1"/>
  <c r="G181" i="9" s="1"/>
  <c r="H181" i="9" s="1"/>
  <c r="I181" i="9" s="1"/>
  <c r="D182" i="9"/>
  <c r="E182" i="9" s="1"/>
  <c r="F182" i="9" s="1"/>
  <c r="G182" i="9" s="1"/>
  <c r="H182" i="9" s="1"/>
  <c r="I182" i="9" s="1"/>
  <c r="D183" i="9"/>
  <c r="E183" i="9" s="1"/>
  <c r="F183" i="9" s="1"/>
  <c r="G183" i="9" s="1"/>
  <c r="H183" i="9" s="1"/>
  <c r="I183" i="9" s="1"/>
  <c r="D184" i="9"/>
  <c r="E184" i="9" s="1"/>
  <c r="F184" i="9" s="1"/>
  <c r="G184" i="9" s="1"/>
  <c r="H184" i="9" s="1"/>
  <c r="I184" i="9" s="1"/>
  <c r="D185" i="9"/>
  <c r="E185" i="9" s="1"/>
  <c r="F185" i="9" s="1"/>
  <c r="G185" i="9" s="1"/>
  <c r="H185" i="9" s="1"/>
  <c r="I185" i="9" s="1"/>
  <c r="D186" i="9"/>
  <c r="E186" i="9" s="1"/>
  <c r="F186" i="9" s="1"/>
  <c r="G186" i="9" s="1"/>
  <c r="H186" i="9" s="1"/>
  <c r="I186" i="9" s="1"/>
  <c r="D187" i="9"/>
  <c r="E187" i="9" s="1"/>
  <c r="F187" i="9" s="1"/>
  <c r="G187" i="9" s="1"/>
  <c r="H187" i="9" s="1"/>
  <c r="I187" i="9" s="1"/>
  <c r="D188" i="9"/>
  <c r="E188" i="9" s="1"/>
  <c r="F188" i="9" s="1"/>
  <c r="G188" i="9" s="1"/>
  <c r="H188" i="9" s="1"/>
  <c r="I188" i="9" s="1"/>
  <c r="D189" i="9"/>
  <c r="E189" i="9" s="1"/>
  <c r="F189" i="9" s="1"/>
  <c r="G189" i="9" s="1"/>
  <c r="H189" i="9" s="1"/>
  <c r="I189" i="9" s="1"/>
  <c r="D190" i="9"/>
  <c r="E190" i="9" s="1"/>
  <c r="F190" i="9" s="1"/>
  <c r="G190" i="9" s="1"/>
  <c r="H190" i="9" s="1"/>
  <c r="I190" i="9" s="1"/>
  <c r="D191" i="9"/>
  <c r="E191" i="9" s="1"/>
  <c r="F191" i="9" s="1"/>
  <c r="G191" i="9" s="1"/>
  <c r="H191" i="9" s="1"/>
  <c r="I191" i="9" s="1"/>
  <c r="D192" i="9"/>
  <c r="E192" i="9" s="1"/>
  <c r="F192" i="9" s="1"/>
  <c r="G192" i="9" s="1"/>
  <c r="H192" i="9" s="1"/>
  <c r="I192" i="9" s="1"/>
  <c r="D193" i="9"/>
  <c r="E193" i="9" s="1"/>
  <c r="F193" i="9" s="1"/>
  <c r="G193" i="9" s="1"/>
  <c r="H193" i="9" s="1"/>
  <c r="I193" i="9" s="1"/>
  <c r="D194" i="9"/>
  <c r="E194" i="9" s="1"/>
  <c r="F194" i="9" s="1"/>
  <c r="G194" i="9" s="1"/>
  <c r="H194" i="9" s="1"/>
  <c r="I194" i="9" s="1"/>
  <c r="D195" i="9"/>
  <c r="E195" i="9" s="1"/>
  <c r="F195" i="9" s="1"/>
  <c r="G195" i="9" s="1"/>
  <c r="H195" i="9" s="1"/>
  <c r="I195" i="9" s="1"/>
  <c r="D196" i="9"/>
  <c r="E196" i="9" s="1"/>
  <c r="F196" i="9" s="1"/>
  <c r="G196" i="9" s="1"/>
  <c r="H196" i="9" s="1"/>
  <c r="I196" i="9" s="1"/>
  <c r="D197" i="9"/>
  <c r="E197" i="9" s="1"/>
  <c r="F197" i="9" s="1"/>
  <c r="G197" i="9" s="1"/>
  <c r="H197" i="9" s="1"/>
  <c r="I197" i="9" s="1"/>
  <c r="D198" i="9"/>
  <c r="E198" i="9" s="1"/>
  <c r="F198" i="9" s="1"/>
  <c r="G198" i="9" s="1"/>
  <c r="H198" i="9" s="1"/>
  <c r="I198" i="9" s="1"/>
  <c r="D199" i="9"/>
  <c r="E199" i="9" s="1"/>
  <c r="F199" i="9" s="1"/>
  <c r="G199" i="9" s="1"/>
  <c r="H199" i="9" s="1"/>
  <c r="I199" i="9" s="1"/>
  <c r="D200" i="9"/>
  <c r="E200" i="9" s="1"/>
  <c r="F200" i="9" s="1"/>
  <c r="G200" i="9" s="1"/>
  <c r="H200" i="9" s="1"/>
  <c r="I200" i="9" s="1"/>
  <c r="D201" i="9"/>
  <c r="E201" i="9" s="1"/>
  <c r="F201" i="9" s="1"/>
  <c r="G201" i="9" s="1"/>
  <c r="H201" i="9" s="1"/>
  <c r="I201" i="9" s="1"/>
  <c r="D202" i="9"/>
  <c r="E202" i="9" s="1"/>
  <c r="F202" i="9" s="1"/>
  <c r="G202" i="9" s="1"/>
  <c r="H202" i="9" s="1"/>
  <c r="I202" i="9" s="1"/>
  <c r="D203" i="9"/>
  <c r="E203" i="9" s="1"/>
  <c r="F203" i="9" s="1"/>
  <c r="G203" i="9" s="1"/>
  <c r="H203" i="9" s="1"/>
  <c r="I203" i="9" s="1"/>
  <c r="D204" i="9"/>
  <c r="E204" i="9" s="1"/>
  <c r="F204" i="9" s="1"/>
  <c r="G204" i="9" s="1"/>
  <c r="H204" i="9" s="1"/>
  <c r="I204" i="9" s="1"/>
  <c r="D205" i="9"/>
  <c r="E205" i="9" s="1"/>
  <c r="F205" i="9" s="1"/>
  <c r="G205" i="9" s="1"/>
  <c r="H205" i="9" s="1"/>
  <c r="I205" i="9" s="1"/>
  <c r="D206" i="9"/>
  <c r="E206" i="9" s="1"/>
  <c r="F206" i="9" s="1"/>
  <c r="G206" i="9" s="1"/>
  <c r="H206" i="9" s="1"/>
  <c r="I206" i="9" s="1"/>
  <c r="D207" i="9"/>
  <c r="E207" i="9" s="1"/>
  <c r="F207" i="9" s="1"/>
  <c r="G207" i="9" s="1"/>
  <c r="H207" i="9" s="1"/>
  <c r="I207" i="9" s="1"/>
  <c r="D208" i="9"/>
  <c r="E208" i="9" s="1"/>
  <c r="F208" i="9" s="1"/>
  <c r="G208" i="9" s="1"/>
  <c r="H208" i="9" s="1"/>
  <c r="I208" i="9" s="1"/>
  <c r="D209" i="9"/>
  <c r="E209" i="9" s="1"/>
  <c r="F209" i="9" s="1"/>
  <c r="G209" i="9" s="1"/>
  <c r="H209" i="9" s="1"/>
  <c r="I209" i="9" s="1"/>
  <c r="D210" i="9"/>
  <c r="E210" i="9" s="1"/>
  <c r="F210" i="9" s="1"/>
  <c r="G210" i="9" s="1"/>
  <c r="H210" i="9" s="1"/>
  <c r="I210" i="9" s="1"/>
  <c r="D211" i="9"/>
  <c r="E211" i="9" s="1"/>
  <c r="F211" i="9" s="1"/>
  <c r="G211" i="9" s="1"/>
  <c r="H211" i="9" s="1"/>
  <c r="I211" i="9" s="1"/>
  <c r="D212" i="9"/>
  <c r="E212" i="9" s="1"/>
  <c r="F212" i="9" s="1"/>
  <c r="G212" i="9" s="1"/>
  <c r="H212" i="9" s="1"/>
  <c r="I212" i="9" s="1"/>
  <c r="D213" i="9"/>
  <c r="E213" i="9" s="1"/>
  <c r="F213" i="9" s="1"/>
  <c r="G213" i="9" s="1"/>
  <c r="H213" i="9" s="1"/>
  <c r="I213" i="9" s="1"/>
  <c r="D214" i="9"/>
  <c r="E214" i="9" s="1"/>
  <c r="F214" i="9" s="1"/>
  <c r="G214" i="9" s="1"/>
  <c r="H214" i="9" s="1"/>
  <c r="I214" i="9" s="1"/>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C103" i="9"/>
  <c r="B103" i="9" s="1"/>
  <c r="C104" i="9"/>
  <c r="B104" i="9" s="1"/>
  <c r="C105" i="9"/>
  <c r="B105" i="9" s="1"/>
  <c r="C106" i="9"/>
  <c r="B106" i="9" s="1"/>
  <c r="C107" i="9"/>
  <c r="B107" i="9" s="1"/>
  <c r="C108" i="9"/>
  <c r="B108" i="9" s="1"/>
  <c r="C109" i="9"/>
  <c r="B109" i="9" s="1"/>
  <c r="C110" i="9"/>
  <c r="B110" i="9" s="1"/>
  <c r="C111" i="9"/>
  <c r="B111" i="9" s="1"/>
  <c r="C112" i="9"/>
  <c r="B112" i="9" s="1"/>
  <c r="C113" i="9"/>
  <c r="B113" i="9" s="1"/>
  <c r="C114" i="9"/>
  <c r="B114" i="9" s="1"/>
  <c r="C115" i="9"/>
  <c r="B115" i="9" s="1"/>
  <c r="C116" i="9"/>
  <c r="B116" i="9" s="1"/>
  <c r="C117" i="9"/>
  <c r="B117" i="9" s="1"/>
  <c r="C118" i="9"/>
  <c r="B118" i="9" s="1"/>
  <c r="C119" i="9"/>
  <c r="B119" i="9" s="1"/>
  <c r="C120" i="9"/>
  <c r="B120" i="9" s="1"/>
  <c r="C121" i="9"/>
  <c r="B121" i="9" s="1"/>
  <c r="C122" i="9"/>
  <c r="B122" i="9" s="1"/>
  <c r="C123" i="9"/>
  <c r="B123" i="9" s="1"/>
  <c r="C124" i="9"/>
  <c r="B124" i="9" s="1"/>
  <c r="C125" i="9"/>
  <c r="B125" i="9" s="1"/>
  <c r="C126" i="9"/>
  <c r="B126" i="9" s="1"/>
  <c r="C127" i="9"/>
  <c r="B127" i="9" s="1"/>
  <c r="C128" i="9"/>
  <c r="B128" i="9" s="1"/>
  <c r="C129" i="9"/>
  <c r="B129" i="9" s="1"/>
  <c r="C130" i="9"/>
  <c r="B130" i="9" s="1"/>
  <c r="C131" i="9"/>
  <c r="B131" i="9" s="1"/>
  <c r="C132" i="9"/>
  <c r="B132" i="9" s="1"/>
  <c r="C133" i="9"/>
  <c r="B133" i="9" s="1"/>
  <c r="C134" i="9"/>
  <c r="B134" i="9" s="1"/>
  <c r="C135" i="9"/>
  <c r="B135" i="9" s="1"/>
  <c r="C136" i="9"/>
  <c r="B136" i="9" s="1"/>
  <c r="C137" i="9"/>
  <c r="B137" i="9" s="1"/>
  <c r="C138" i="9"/>
  <c r="B138" i="9" s="1"/>
  <c r="C139" i="9"/>
  <c r="B139" i="9" s="1"/>
  <c r="C140" i="9"/>
  <c r="B140" i="9" s="1"/>
  <c r="C141" i="9"/>
  <c r="B141" i="9" s="1"/>
  <c r="C142" i="9"/>
  <c r="B142" i="9" s="1"/>
  <c r="C143" i="9"/>
  <c r="B143" i="9" s="1"/>
  <c r="C144" i="9"/>
  <c r="B144" i="9" s="1"/>
  <c r="C145" i="9"/>
  <c r="B145" i="9" s="1"/>
  <c r="C146" i="9"/>
  <c r="B146" i="9" s="1"/>
  <c r="C147" i="9"/>
  <c r="B147" i="9" s="1"/>
  <c r="C148" i="9"/>
  <c r="B148" i="9" s="1"/>
  <c r="C149" i="9"/>
  <c r="B149" i="9" s="1"/>
  <c r="C150" i="9"/>
  <c r="B150" i="9" s="1"/>
  <c r="C151" i="9"/>
  <c r="B151" i="9" s="1"/>
  <c r="C152" i="9"/>
  <c r="B152" i="9" s="1"/>
  <c r="C153" i="9"/>
  <c r="B153" i="9" s="1"/>
  <c r="C154" i="9"/>
  <c r="B154" i="9" s="1"/>
  <c r="C155" i="9"/>
  <c r="B155" i="9" s="1"/>
  <c r="C156" i="9"/>
  <c r="B156" i="9" s="1"/>
  <c r="C157" i="9"/>
  <c r="B157" i="9" s="1"/>
  <c r="C158" i="9"/>
  <c r="B158" i="9" s="1"/>
  <c r="C159" i="9"/>
  <c r="B159" i="9" s="1"/>
  <c r="C160" i="9"/>
  <c r="B160" i="9" s="1"/>
  <c r="C161" i="9"/>
  <c r="B161" i="9" s="1"/>
  <c r="C162" i="9"/>
  <c r="B162" i="9" s="1"/>
  <c r="C163" i="9"/>
  <c r="B163" i="9" s="1"/>
  <c r="C164" i="9"/>
  <c r="B164" i="9" s="1"/>
  <c r="C165" i="9"/>
  <c r="B165" i="9" s="1"/>
  <c r="C166" i="9"/>
  <c r="B166" i="9" s="1"/>
  <c r="C167" i="9"/>
  <c r="B167" i="9" s="1"/>
  <c r="C168" i="9"/>
  <c r="B168" i="9" s="1"/>
  <c r="C169" i="9"/>
  <c r="B169" i="9" s="1"/>
  <c r="C170" i="9"/>
  <c r="B170" i="9" s="1"/>
  <c r="C171" i="9"/>
  <c r="B171" i="9" s="1"/>
  <c r="C172" i="9"/>
  <c r="B172" i="9" s="1"/>
  <c r="C173" i="9"/>
  <c r="B173" i="9" s="1"/>
  <c r="C174" i="9"/>
  <c r="B174" i="9" s="1"/>
  <c r="C175" i="9"/>
  <c r="B175" i="9" s="1"/>
  <c r="C176" i="9"/>
  <c r="B176" i="9" s="1"/>
  <c r="C177" i="9"/>
  <c r="B177" i="9" s="1"/>
  <c r="C178" i="9"/>
  <c r="B178" i="9" s="1"/>
  <c r="C179" i="9"/>
  <c r="B179" i="9" s="1"/>
  <c r="C180" i="9"/>
  <c r="B180" i="9" s="1"/>
  <c r="C181" i="9"/>
  <c r="B181" i="9" s="1"/>
  <c r="C182" i="9"/>
  <c r="B182" i="9" s="1"/>
  <c r="C183" i="9"/>
  <c r="B183" i="9" s="1"/>
  <c r="C184" i="9"/>
  <c r="B184" i="9" s="1"/>
  <c r="C185" i="9"/>
  <c r="B185" i="9" s="1"/>
  <c r="C186" i="9"/>
  <c r="B186" i="9" s="1"/>
  <c r="C187" i="9"/>
  <c r="B187" i="9" s="1"/>
  <c r="C188" i="9"/>
  <c r="B188" i="9" s="1"/>
  <c r="C189" i="9"/>
  <c r="B189" i="9" s="1"/>
  <c r="C190" i="9"/>
  <c r="B190" i="9" s="1"/>
  <c r="C191" i="9"/>
  <c r="B191" i="9" s="1"/>
  <c r="C192" i="9"/>
  <c r="B192" i="9" s="1"/>
  <c r="C193" i="9"/>
  <c r="B193" i="9" s="1"/>
  <c r="C194" i="9"/>
  <c r="B194" i="9" s="1"/>
  <c r="C195" i="9"/>
  <c r="B195" i="9" s="1"/>
  <c r="C196" i="9"/>
  <c r="B196" i="9" s="1"/>
  <c r="C197" i="9"/>
  <c r="B197" i="9" s="1"/>
  <c r="C198" i="9"/>
  <c r="B198" i="9" s="1"/>
  <c r="C199" i="9"/>
  <c r="B199" i="9" s="1"/>
  <c r="C200" i="9"/>
  <c r="B200" i="9" s="1"/>
  <c r="C201" i="9"/>
  <c r="B201" i="9" s="1"/>
  <c r="C202" i="9"/>
  <c r="B202" i="9" s="1"/>
  <c r="C203" i="9"/>
  <c r="B203" i="9" s="1"/>
  <c r="C204" i="9"/>
  <c r="B204" i="9" s="1"/>
  <c r="C205" i="9"/>
  <c r="B205" i="9" s="1"/>
  <c r="C206" i="9"/>
  <c r="B206" i="9" s="1"/>
  <c r="C207" i="9"/>
  <c r="B207" i="9" s="1"/>
  <c r="C208" i="9"/>
  <c r="B208" i="9" s="1"/>
  <c r="C209" i="9"/>
  <c r="B209" i="9" s="1"/>
  <c r="C210" i="9"/>
  <c r="B210" i="9" s="1"/>
  <c r="C211" i="9"/>
  <c r="B211" i="9" s="1"/>
  <c r="C212" i="9"/>
  <c r="B212" i="9" s="1"/>
  <c r="C213" i="9"/>
  <c r="B213" i="9" s="1"/>
  <c r="C214" i="9"/>
  <c r="B214" i="9" s="1"/>
  <c r="C215" i="9"/>
  <c r="B215" i="9" s="1"/>
  <c r="C216" i="9"/>
  <c r="B216" i="9" s="1"/>
  <c r="C217" i="9"/>
  <c r="B217" i="9" s="1"/>
  <c r="C218" i="9"/>
  <c r="B218" i="9" s="1"/>
  <c r="C219" i="9"/>
  <c r="B219" i="9" s="1"/>
  <c r="C220" i="9"/>
  <c r="B220" i="9" s="1"/>
  <c r="C221" i="9"/>
  <c r="B221" i="9" s="1"/>
  <c r="C222" i="9"/>
  <c r="B222" i="9" s="1"/>
  <c r="C223" i="9"/>
  <c r="B223" i="9" s="1"/>
  <c r="C224" i="9"/>
  <c r="B224" i="9" s="1"/>
  <c r="C225" i="9"/>
  <c r="B225" i="9" s="1"/>
  <c r="C226" i="9"/>
  <c r="B226" i="9" s="1"/>
  <c r="C227" i="9"/>
  <c r="B227" i="9" s="1"/>
  <c r="C228" i="9"/>
  <c r="B228" i="9" s="1"/>
  <c r="C229" i="9"/>
  <c r="B229" i="9" s="1"/>
  <c r="C230" i="9"/>
  <c r="B230" i="9" s="1"/>
  <c r="C231" i="9"/>
  <c r="B231" i="9" s="1"/>
  <c r="C232" i="9"/>
  <c r="B232" i="9" s="1"/>
  <c r="C233" i="9"/>
  <c r="B233" i="9" s="1"/>
  <c r="C234" i="9"/>
  <c r="B234" i="9" s="1"/>
  <c r="C235" i="9"/>
  <c r="B235" i="9" s="1"/>
  <c r="C236" i="9"/>
  <c r="B236" i="9" s="1"/>
  <c r="C237" i="9"/>
  <c r="B237" i="9" s="1"/>
  <c r="C238" i="9"/>
  <c r="B238" i="9" s="1"/>
  <c r="C239" i="9"/>
  <c r="B239" i="9" s="1"/>
  <c r="C240" i="9"/>
  <c r="B240" i="9" s="1"/>
  <c r="C241" i="9"/>
  <c r="B241" i="9" s="1"/>
  <c r="C242" i="9"/>
  <c r="B242" i="9" s="1"/>
  <c r="C243" i="9"/>
  <c r="B243" i="9" s="1"/>
  <c r="C244" i="9"/>
  <c r="B244" i="9" s="1"/>
  <c r="C245" i="9"/>
  <c r="B245" i="9" s="1"/>
  <c r="C246" i="9"/>
  <c r="B246" i="9" s="1"/>
  <c r="C247" i="9"/>
  <c r="B247" i="9" s="1"/>
  <c r="C248" i="9"/>
  <c r="B248" i="9" s="1"/>
  <c r="C249" i="9"/>
  <c r="B249" i="9" s="1"/>
  <c r="C250" i="9"/>
  <c r="B250" i="9" s="1"/>
  <c r="C251" i="9"/>
  <c r="B251" i="9" s="1"/>
  <c r="C252" i="9"/>
  <c r="B252" i="9" s="1"/>
  <c r="C253" i="9"/>
  <c r="B253" i="9" s="1"/>
  <c r="C254" i="9"/>
  <c r="B254" i="9" s="1"/>
  <c r="C255" i="9"/>
  <c r="B255" i="9" s="1"/>
  <c r="C256" i="9"/>
  <c r="B256" i="9" s="1"/>
  <c r="C257" i="9"/>
  <c r="B257" i="9" s="1"/>
  <c r="C258" i="9"/>
  <c r="B258" i="9" s="1"/>
  <c r="C259" i="9"/>
  <c r="B259" i="9" s="1"/>
  <c r="C260" i="9"/>
  <c r="B260" i="9" s="1"/>
  <c r="C261" i="9"/>
  <c r="B261" i="9" s="1"/>
  <c r="C262" i="9"/>
  <c r="B262" i="9" s="1"/>
  <c r="C263" i="9"/>
  <c r="C264" i="9"/>
  <c r="C265" i="9"/>
  <c r="C266" i="9"/>
  <c r="C267" i="9"/>
  <c r="C268" i="9"/>
  <c r="C269" i="9"/>
  <c r="C270" i="9"/>
  <c r="E5" i="9"/>
  <c r="F5" i="9" s="1"/>
  <c r="G5" i="9" s="1"/>
  <c r="H5" i="9" s="1"/>
  <c r="I5" i="9" s="1"/>
  <c r="E6" i="9"/>
  <c r="F6" i="9" s="1"/>
  <c r="G6" i="9" s="1"/>
  <c r="H6" i="9" s="1"/>
  <c r="I6" i="9" s="1"/>
  <c r="E7" i="9"/>
  <c r="F7" i="9" s="1"/>
  <c r="G7" i="9" s="1"/>
  <c r="H7" i="9" s="1"/>
  <c r="I7" i="9" s="1"/>
  <c r="E8" i="9"/>
  <c r="F8" i="9" s="1"/>
  <c r="G8" i="9" s="1"/>
  <c r="H8" i="9" s="1"/>
  <c r="I8" i="9" s="1"/>
  <c r="E9" i="9"/>
  <c r="F9" i="9" s="1"/>
  <c r="G9" i="9" s="1"/>
  <c r="H9" i="9" s="1"/>
  <c r="I9" i="9" s="1"/>
  <c r="E10" i="9"/>
  <c r="F10" i="9" s="1"/>
  <c r="G10" i="9" s="1"/>
  <c r="H10" i="9" s="1"/>
  <c r="I10" i="9" s="1"/>
  <c r="E11" i="9"/>
  <c r="F11" i="9" s="1"/>
  <c r="G11" i="9" s="1"/>
  <c r="H11" i="9" s="1"/>
  <c r="I11" i="9" s="1"/>
  <c r="E12" i="9"/>
  <c r="F12" i="9" s="1"/>
  <c r="G12" i="9" s="1"/>
  <c r="H12" i="9" s="1"/>
  <c r="I12" i="9" s="1"/>
  <c r="E13" i="9"/>
  <c r="F13" i="9" s="1"/>
  <c r="G13" i="9" s="1"/>
  <c r="H13" i="9" s="1"/>
  <c r="I13" i="9" s="1"/>
  <c r="E14" i="9"/>
  <c r="F14" i="9" s="1"/>
  <c r="G14" i="9" s="1"/>
  <c r="H14" i="9" s="1"/>
  <c r="I14" i="9" s="1"/>
  <c r="E15" i="9"/>
  <c r="F15" i="9" s="1"/>
  <c r="G15" i="9" s="1"/>
  <c r="H15" i="9" s="1"/>
  <c r="I15" i="9" s="1"/>
  <c r="E16" i="9"/>
  <c r="F16" i="9" s="1"/>
  <c r="G16" i="9" s="1"/>
  <c r="H16" i="9" s="1"/>
  <c r="I16" i="9" s="1"/>
  <c r="E17" i="9"/>
  <c r="F17" i="9" s="1"/>
  <c r="G17" i="9" s="1"/>
  <c r="H17" i="9" s="1"/>
  <c r="I17" i="9" s="1"/>
  <c r="E18" i="9"/>
  <c r="F18" i="9" s="1"/>
  <c r="G18" i="9" s="1"/>
  <c r="H18" i="9" s="1"/>
  <c r="I18" i="9" s="1"/>
  <c r="E19" i="9"/>
  <c r="F19" i="9" s="1"/>
  <c r="G19" i="9" s="1"/>
  <c r="H19" i="9" s="1"/>
  <c r="I19" i="9" s="1"/>
  <c r="E20" i="9"/>
  <c r="F20" i="9" s="1"/>
  <c r="G20" i="9" s="1"/>
  <c r="H20" i="9" s="1"/>
  <c r="I20" i="9" s="1"/>
  <c r="E21" i="9"/>
  <c r="F21" i="9" s="1"/>
  <c r="G21" i="9" s="1"/>
  <c r="H21" i="9" s="1"/>
  <c r="I21" i="9" s="1"/>
  <c r="E22" i="9"/>
  <c r="F22" i="9" s="1"/>
  <c r="G22" i="9" s="1"/>
  <c r="H22" i="9" s="1"/>
  <c r="I22" i="9" s="1"/>
  <c r="E23" i="9"/>
  <c r="F23" i="9" s="1"/>
  <c r="G23" i="9" s="1"/>
  <c r="H23" i="9" s="1"/>
  <c r="I23" i="9" s="1"/>
  <c r="E24" i="9"/>
  <c r="F24" i="9" s="1"/>
  <c r="G24" i="9" s="1"/>
  <c r="H24" i="9" s="1"/>
  <c r="I24" i="9" s="1"/>
  <c r="E25" i="9"/>
  <c r="F25" i="9" s="1"/>
  <c r="G25" i="9" s="1"/>
  <c r="H25" i="9" s="1"/>
  <c r="I25" i="9" s="1"/>
  <c r="E26" i="9"/>
  <c r="F26" i="9" s="1"/>
  <c r="G26" i="9" s="1"/>
  <c r="H26" i="9" s="1"/>
  <c r="I26" i="9" s="1"/>
  <c r="E27" i="9"/>
  <c r="F27" i="9" s="1"/>
  <c r="G27" i="9" s="1"/>
  <c r="H27" i="9" s="1"/>
  <c r="I27" i="9" s="1"/>
  <c r="E28" i="9"/>
  <c r="F28" i="9" s="1"/>
  <c r="G28" i="9" s="1"/>
  <c r="H28" i="9" s="1"/>
  <c r="I28" i="9" s="1"/>
  <c r="E29" i="9"/>
  <c r="F29" i="9" s="1"/>
  <c r="G29" i="9" s="1"/>
  <c r="H29" i="9" s="1"/>
  <c r="I29" i="9" s="1"/>
  <c r="E30" i="9"/>
  <c r="F30" i="9" s="1"/>
  <c r="G30" i="9" s="1"/>
  <c r="H30" i="9" s="1"/>
  <c r="I30" i="9" s="1"/>
  <c r="E31" i="9"/>
  <c r="F31" i="9" s="1"/>
  <c r="G31" i="9" s="1"/>
  <c r="H31" i="9" s="1"/>
  <c r="I31" i="9" s="1"/>
  <c r="E32" i="9"/>
  <c r="F32" i="9" s="1"/>
  <c r="G32" i="9" s="1"/>
  <c r="H32" i="9" s="1"/>
  <c r="I32" i="9" s="1"/>
  <c r="E33" i="9"/>
  <c r="F33" i="9" s="1"/>
  <c r="G33" i="9" s="1"/>
  <c r="H33" i="9" s="1"/>
  <c r="I33" i="9" s="1"/>
  <c r="E34" i="9"/>
  <c r="F34" i="9" s="1"/>
  <c r="G34" i="9" s="1"/>
  <c r="H34" i="9" s="1"/>
  <c r="I34" i="9" s="1"/>
  <c r="E35" i="9"/>
  <c r="F35" i="9" s="1"/>
  <c r="G35" i="9" s="1"/>
  <c r="H35" i="9" s="1"/>
  <c r="I35" i="9" s="1"/>
  <c r="E36" i="9"/>
  <c r="F36" i="9" s="1"/>
  <c r="G36" i="9" s="1"/>
  <c r="H36" i="9" s="1"/>
  <c r="I36" i="9" s="1"/>
  <c r="B22" i="9" l="1"/>
  <c r="B10" i="9"/>
  <c r="B28" i="9"/>
  <c r="B21" i="9"/>
  <c r="B13" i="9"/>
  <c r="B5" i="9"/>
  <c r="B27" i="9"/>
  <c r="B23" i="9"/>
  <c r="B37" i="9"/>
  <c r="B14" i="9"/>
  <c r="B6" i="9"/>
  <c r="B24" i="9"/>
  <c r="B17" i="9"/>
  <c r="B9" i="9"/>
  <c r="B31" i="9"/>
  <c r="B20" i="9"/>
  <c r="B16" i="9"/>
  <c r="B12" i="9"/>
  <c r="B8" i="9"/>
  <c r="B34" i="9"/>
  <c r="B30" i="9"/>
  <c r="B26" i="9"/>
  <c r="B36" i="9"/>
  <c r="B40" i="9"/>
  <c r="B18" i="9"/>
  <c r="B32" i="9"/>
  <c r="B19" i="9"/>
  <c r="B15" i="9"/>
  <c r="B11" i="9"/>
  <c r="B7" i="9"/>
  <c r="B33" i="9"/>
  <c r="B29" i="9"/>
  <c r="B25" i="9"/>
  <c r="B35" i="9"/>
  <c r="B39" i="9"/>
  <c r="B38" i="9"/>
  <c r="E6" i="4"/>
  <c r="E7" i="4"/>
  <c r="E8" i="4"/>
  <c r="E9" i="4"/>
  <c r="E10" i="4"/>
  <c r="E11" i="4"/>
  <c r="E12" i="4"/>
  <c r="E13" i="4"/>
  <c r="E14" i="4"/>
  <c r="E15" i="4"/>
  <c r="E5" i="4"/>
  <c r="D5" i="4"/>
  <c r="D6" i="4"/>
  <c r="D7" i="4"/>
  <c r="D8" i="4"/>
  <c r="D9" i="4"/>
  <c r="D10" i="4"/>
  <c r="D11" i="4"/>
  <c r="D12" i="4"/>
  <c r="D13" i="4"/>
  <c r="D14" i="4"/>
  <c r="D15" i="4"/>
  <c r="C5" i="4"/>
  <c r="C6" i="4"/>
  <c r="C7" i="4"/>
  <c r="C8" i="4"/>
  <c r="C9" i="4"/>
  <c r="C10" i="4"/>
  <c r="C11" i="4"/>
  <c r="C12" i="4"/>
  <c r="C13" i="4"/>
  <c r="C14" i="4"/>
  <c r="C15" i="4"/>
  <c r="D4" i="4"/>
  <c r="E4" i="4"/>
  <c r="C4" i="4"/>
  <c r="G10" i="4" l="1"/>
  <c r="C17" i="4"/>
  <c r="E17" i="4"/>
  <c r="D17" i="4"/>
  <c r="G11" i="4"/>
  <c r="G14" i="4"/>
  <c r="G12" i="4"/>
  <c r="G13" i="4"/>
  <c r="G9" i="4"/>
  <c r="G7" i="4"/>
  <c r="G5" i="4"/>
  <c r="G4" i="4"/>
  <c r="G8" i="4"/>
  <c r="G6" i="4"/>
  <c r="G15" i="4"/>
  <c r="F4" i="4"/>
  <c r="F13" i="4"/>
  <c r="F12" i="4"/>
  <c r="F10" i="4"/>
  <c r="F11" i="4"/>
  <c r="F9" i="4"/>
  <c r="F5" i="4"/>
  <c r="F14" i="4"/>
  <c r="F8" i="4"/>
  <c r="F7" i="4"/>
  <c r="F6" i="4"/>
  <c r="F15" i="4"/>
</calcChain>
</file>

<file path=xl/sharedStrings.xml><?xml version="1.0" encoding="utf-8"?>
<sst xmlns="http://schemas.openxmlformats.org/spreadsheetml/2006/main" count="925" uniqueCount="451">
  <si>
    <t>Transparency</t>
  </si>
  <si>
    <t>Permitted Reasons</t>
  </si>
  <si>
    <t>Data Subject Rights</t>
  </si>
  <si>
    <t>Direct Marketing</t>
  </si>
  <si>
    <t>Security for Privacy</t>
  </si>
  <si>
    <t>Disclosure to Third Parties</t>
  </si>
  <si>
    <t>Data Lifecycle Management</t>
  </si>
  <si>
    <t>Domain</t>
  </si>
  <si>
    <t>Control Title</t>
  </si>
  <si>
    <t>Control Description</t>
  </si>
  <si>
    <t>Control ID</t>
  </si>
  <si>
    <t>Privacy Governance</t>
  </si>
  <si>
    <t>Roles and Responsibilities</t>
  </si>
  <si>
    <t>Privacy Champions</t>
  </si>
  <si>
    <t>Privacy Notice</t>
  </si>
  <si>
    <t xml:space="preserve">Organizations should communicate the usage of cookies through a cookie policy and obtain the website visitor's consent prior to storing any other cookies apart from the necessary ones. </t>
  </si>
  <si>
    <t>Present Notice</t>
  </si>
  <si>
    <t xml:space="preserve">Notice Contents - Data Processing Practices </t>
  </si>
  <si>
    <t>Notice - Review and Update</t>
  </si>
  <si>
    <t>Cookie Policy</t>
  </si>
  <si>
    <t>Notice - Medium of presentation and delivery</t>
  </si>
  <si>
    <t>S.No</t>
  </si>
  <si>
    <r>
      <t xml:space="preserve">In terms of presentation and delivery, an appropriate and effective privacy notice
should be provided via one or more of the following means:
- </t>
    </r>
    <r>
      <rPr>
        <b/>
        <sz val="11"/>
        <color theme="1"/>
        <rFont val="Calibri"/>
        <family val="2"/>
        <scheme val="minor"/>
      </rPr>
      <t>Verbally</t>
    </r>
    <r>
      <rPr>
        <sz val="11"/>
        <color theme="1"/>
        <rFont val="Calibri"/>
        <family val="2"/>
        <scheme val="minor"/>
      </rPr>
      <t xml:space="preserve">: face-to-face or over the phone, for example when collecting information verbally for an agent to complete a form
- </t>
    </r>
    <r>
      <rPr>
        <b/>
        <sz val="11"/>
        <color theme="1"/>
        <rFont val="Calibri"/>
        <family val="2"/>
        <scheme val="minor"/>
      </rPr>
      <t>In writing</t>
    </r>
    <r>
      <rPr>
        <sz val="11"/>
        <color theme="1"/>
        <rFont val="Calibri"/>
        <family val="2"/>
        <scheme val="minor"/>
      </rPr>
      <t xml:space="preserve">: through printed media or included as part of a form that is used to collect personal data
- </t>
    </r>
    <r>
      <rPr>
        <b/>
        <sz val="11"/>
        <color theme="1"/>
        <rFont val="Calibri"/>
        <family val="2"/>
        <scheme val="minor"/>
      </rPr>
      <t>Through signage</t>
    </r>
    <r>
      <rPr>
        <sz val="11"/>
        <color theme="1"/>
        <rFont val="Calibri"/>
        <family val="2"/>
        <scheme val="minor"/>
      </rPr>
      <t xml:space="preserve">: through signs on the walls of premises, for example informing individuals that CCTV is being used to keep the premises secure
- </t>
    </r>
    <r>
      <rPr>
        <b/>
        <sz val="11"/>
        <color theme="1"/>
        <rFont val="Calibri"/>
        <family val="2"/>
        <scheme val="minor"/>
      </rPr>
      <t>Electronically</t>
    </r>
    <r>
      <rPr>
        <sz val="11"/>
        <color theme="1"/>
        <rFont val="Calibri"/>
        <family val="2"/>
        <scheme val="minor"/>
      </rPr>
      <t>: using electronic communications or platforms for example text messages; on websites; emails or through mobile apps.</t>
    </r>
  </si>
  <si>
    <t>Permitted Reasons for Processing</t>
  </si>
  <si>
    <t xml:space="preserve">The organization should either execute dedicated Data Processing Agreements with all their data processors or include a section on Privacy and Data Protection with relevant clauses in the contractual agreements executed with data processors. </t>
  </si>
  <si>
    <t>Data Processing Agreement Template</t>
  </si>
  <si>
    <t>Execute Data Processing Agreements with Data Processors</t>
  </si>
  <si>
    <t>Consent</t>
  </si>
  <si>
    <t>Consent - Withdraw</t>
  </si>
  <si>
    <t>Consent - Verbal</t>
  </si>
  <si>
    <t>Consent - Minors</t>
  </si>
  <si>
    <t>Consent - Cease processing upon withdrawal</t>
  </si>
  <si>
    <t>Privacy Incidents and Breach Management</t>
  </si>
  <si>
    <t>Continuous Improvement</t>
  </si>
  <si>
    <t>Cooperation with Authorities</t>
  </si>
  <si>
    <t>Documentation and Record Keeping</t>
  </si>
  <si>
    <t>Data Breach Assessment</t>
  </si>
  <si>
    <t>Data Breach Notification</t>
  </si>
  <si>
    <t xml:space="preserve"> Incident Response Team</t>
  </si>
  <si>
    <t>Internal Reporting Mechanism</t>
  </si>
  <si>
    <t>Data Minimization</t>
  </si>
  <si>
    <t>Data Quality and Accuracy</t>
  </si>
  <si>
    <t>Identity Verification</t>
  </si>
  <si>
    <t>The organization should establish a clear internal reporting mechanism that allows employees and other relevant stakeholders to report potential privacy incidents and personal data breaches promptly.</t>
  </si>
  <si>
    <t>Purpose Limitation</t>
  </si>
  <si>
    <t>Special Nature Processing</t>
  </si>
  <si>
    <t xml:space="preserve">Permitted Reasons and Additional Conditions </t>
  </si>
  <si>
    <t>DPIA - Assess Risks</t>
  </si>
  <si>
    <t>The organization has established processes in place to periodically review if there are changes to special nature processing for which permissions were previously obtained from NDPO and submit a request for permission if there are changes to processing.</t>
  </si>
  <si>
    <t xml:space="preserve">Necessity check </t>
  </si>
  <si>
    <t>Obtain permission from NDPO</t>
  </si>
  <si>
    <t>Cease special nature processing without permission</t>
  </si>
  <si>
    <t>Periodic reviews</t>
  </si>
  <si>
    <t>Data Inventory and Data Flow Maps</t>
  </si>
  <si>
    <t>Privacy Strategy</t>
  </si>
  <si>
    <t>Privacy Program</t>
  </si>
  <si>
    <t>The organization should establish a Privacy Program that defines the processes, controls, and measures to be implemented to handle personal data responsibly, respect individual privacy rights, and comply with relevant privacy laws and regulations.</t>
  </si>
  <si>
    <t>Consent for Direct Marketing</t>
  </si>
  <si>
    <t>Control Type</t>
  </si>
  <si>
    <t>Law Reference</t>
  </si>
  <si>
    <t>Guidelines Reference</t>
  </si>
  <si>
    <t xml:space="preserve">The organization should cease using personal data of individuals for direct marketing upon receiving their opt-out requests. </t>
  </si>
  <si>
    <t>Cease processing after Opt-Out request</t>
  </si>
  <si>
    <t>Privacy by Design</t>
  </si>
  <si>
    <t>Documentation</t>
  </si>
  <si>
    <t>Records of DPIAs</t>
  </si>
  <si>
    <t>Records of Processing Activities</t>
  </si>
  <si>
    <t>Records of Processing Activities - Review and Update</t>
  </si>
  <si>
    <t>Privacy Risk Treatment</t>
  </si>
  <si>
    <t>Data Protection Impact Assessment (DPIA)</t>
  </si>
  <si>
    <t>Privacy Review for proposed processes and systems</t>
  </si>
  <si>
    <t xml:space="preserve">The organization should ensure all identified risks are treated appropriately in a timely manner. </t>
  </si>
  <si>
    <t>Privacy documentation</t>
  </si>
  <si>
    <t>Best Practice</t>
  </si>
  <si>
    <t>Regulatory</t>
  </si>
  <si>
    <t>Continuous Compliance Monitoring Framework</t>
  </si>
  <si>
    <t>Resolve non compliance</t>
  </si>
  <si>
    <t>Privacy Awareness - New Joiners</t>
  </si>
  <si>
    <t>Information Security Policies and Procedures</t>
  </si>
  <si>
    <t xml:space="preserve">Appropriate levels of access controls should be in place to restrict access of personal data to authorized personnel. </t>
  </si>
  <si>
    <t>Confidentiality</t>
  </si>
  <si>
    <t>Access Control</t>
  </si>
  <si>
    <t>Audit Logging</t>
  </si>
  <si>
    <t>Backups</t>
  </si>
  <si>
    <t>Password</t>
  </si>
  <si>
    <t>Vulnerability Assessments</t>
  </si>
  <si>
    <t>Patching Vulnerabilities</t>
  </si>
  <si>
    <t>Encryption at Rest</t>
  </si>
  <si>
    <t>Encryption in Transit</t>
  </si>
  <si>
    <t>Right to Access</t>
  </si>
  <si>
    <t>Right to Correct</t>
  </si>
  <si>
    <t>NA</t>
  </si>
  <si>
    <t>Right to Erasure</t>
  </si>
  <si>
    <t>Right to Object</t>
  </si>
  <si>
    <t>Legality and Permissibility check</t>
  </si>
  <si>
    <t>Notify rejection of rights requests</t>
  </si>
  <si>
    <t>Individuals' Rights</t>
  </si>
  <si>
    <t>Acknowledge Requests</t>
  </si>
  <si>
    <t>Timeline to respond</t>
  </si>
  <si>
    <t>Records of Individuals' requests</t>
  </si>
  <si>
    <t>Documented Process</t>
  </si>
  <si>
    <t>Notice - Characteristics</t>
  </si>
  <si>
    <t xml:space="preserve">The organization should ensure that the Privacy Notice has the following characteristics: 
- Concise, by keeping it short and to the point including only relevant information
- Transparent, by actively drawing the reader's attention to any use of their personal data that may have an adverse impact on their privacy and providing them with clear and specific choices that are not misleading or counter intuitive 
- Intelligible, unambiguous and easily understandable
- Easily accessible by providing in a place that is easy for individuals to find
- Composed of clear and pain language. </t>
  </si>
  <si>
    <t>Consent - Characteristics</t>
  </si>
  <si>
    <t>Due Diligence</t>
  </si>
  <si>
    <t xml:space="preserve">The organization should carry out direct marketing related activities only with the explicit consent of the individual. </t>
  </si>
  <si>
    <t>Right to opt Out</t>
  </si>
  <si>
    <t>Continuous Compliance</t>
  </si>
  <si>
    <t>Right to access and erase</t>
  </si>
  <si>
    <t xml:space="preserve">The organization should ensure that a child's participation in activities like games or promotions is not contingent on providing more personal data than necessary for the activity. </t>
  </si>
  <si>
    <t>Compliance Status</t>
  </si>
  <si>
    <t>Compliant</t>
  </si>
  <si>
    <t>Non Compliant</t>
  </si>
  <si>
    <t>Not Applicable</t>
  </si>
  <si>
    <t>Percentage</t>
  </si>
  <si>
    <t>DPIA - Consulting NDPO</t>
  </si>
  <si>
    <t xml:space="preserve">The organization should notify the NDPO and affected individuals in the event of a data breach within 72 hours of discovering the breach. </t>
  </si>
  <si>
    <t>Article 11.5</t>
  </si>
  <si>
    <t>Penalties</t>
  </si>
  <si>
    <t>Article 3
Article 6(1)
Article 9</t>
  </si>
  <si>
    <t>Article 10</t>
  </si>
  <si>
    <t xml:space="preserve">Privacy Notice should contain the following information about the organization and applicable third party processors (as applicable): 
- The legal name of the organization (Data Controller)
- A description of the organization
- Registered address of the organization
- Contact information of relevant individual or team responsible for data privacy
- Name or categories of any Third Party Processors or Joint Controllers, the organization uses
- A general description of reasons for usage of Third Party Processors or Joint Controllers
- Geographic location of Third Party Processors or Joint Controllers. </t>
  </si>
  <si>
    <t>Article 3
Article 9</t>
  </si>
  <si>
    <t>Privacy Notice Guidelines for Regulated Entities
Section 8.2</t>
  </si>
  <si>
    <t>Privacy Notice Guidelines for Regulated Entities
Section 8.1</t>
  </si>
  <si>
    <t>Privacy Notice Guidelines for Regulated Entities
Section 9 (6)</t>
  </si>
  <si>
    <t>Privacy Notice Guidelines for Regulated Entities
Section 5</t>
  </si>
  <si>
    <t>Privacy Notice Guidelines for Regulated Entities
Section 7</t>
  </si>
  <si>
    <t>Principles of Data Privacy Guidelines for Regulated Entities
Page 10 - Accountability</t>
  </si>
  <si>
    <t>Article 4</t>
  </si>
  <si>
    <t>Article 5</t>
  </si>
  <si>
    <t>Article 16</t>
  </si>
  <si>
    <t>Special Nature Processing Guidelines for Regulated Entities</t>
  </si>
  <si>
    <t>The organization should have a process to review and update its Privacy Notices on a periodic basis. Any updates to the Privacy Notice contents should be communicated to the individuals without undue delay.</t>
  </si>
  <si>
    <t>Special Nature Processing Guidelines for Regulated Entities
Section 6.3</t>
  </si>
  <si>
    <t>Special Nature Processing Guidelines for Regulated Entities
Section 6.2</t>
  </si>
  <si>
    <t>Special Nature Processing Guidelines for Regulated Entities
Section 7.1</t>
  </si>
  <si>
    <t>Special Nature Processing Guidelines for Regulated Entities
Section 5</t>
  </si>
  <si>
    <t>Article 17</t>
  </si>
  <si>
    <t xml:space="preserve">Yes. Please refer Article 23 of the law. </t>
  </si>
  <si>
    <t xml:space="preserve">Yes. Please refer Article 24 of the law. </t>
  </si>
  <si>
    <t>Article 5.3
Article 10</t>
  </si>
  <si>
    <t>Principles of Data Privacy Guidelines for Regulated Entities
Page 7 - Data Minimization</t>
  </si>
  <si>
    <t>Principles of Data Privacy Guidelines for Regulated Entities
Page 9 - Purpose Limitation</t>
  </si>
  <si>
    <t>Principles of Data Privacy Guidelines for Regulated Entities
Page 8 - Accuracy</t>
  </si>
  <si>
    <t>Principles of Data Privacy Guidelines for Regulated Entities
Page 8 - Storage Limitation</t>
  </si>
  <si>
    <t>Article 5
Article 6</t>
  </si>
  <si>
    <t>Individuals' Rights Guidelines for Regulated Entities
Section 6.2</t>
  </si>
  <si>
    <t>Individuals' Rights Guidelines for Regulated Entities
Section 6.3</t>
  </si>
  <si>
    <t>Individuals' Rights Guidelines for Regulated Entities
Section 4.8</t>
  </si>
  <si>
    <t>Article 6</t>
  </si>
  <si>
    <t>Individuals' Rights Guidelines for Regulated Entities
Section 4.5</t>
  </si>
  <si>
    <t>Individuals' Rights Guidelines for Regulated Entities
Section 4.4</t>
  </si>
  <si>
    <t>Article 5.3</t>
  </si>
  <si>
    <t>Article 5.4</t>
  </si>
  <si>
    <t>Individuals' Rights Guidelines for Regulated Entities
Section 4.3</t>
  </si>
  <si>
    <t>Article 5.2</t>
  </si>
  <si>
    <t>Article 13
Article 14</t>
  </si>
  <si>
    <t>Personal Data Breach Notification Guidelines for Regulated Entities
Section 5</t>
  </si>
  <si>
    <t>Personal Data Breach Management</t>
  </si>
  <si>
    <t>Consent - Records</t>
  </si>
  <si>
    <t xml:space="preserve"> </t>
  </si>
  <si>
    <t>Informed Consent (Consent Statement)</t>
  </si>
  <si>
    <t xml:space="preserve">The organization should establish adequate processes in place to ensure processing of personal data is limited to the purposes for which it was originally collected. </t>
  </si>
  <si>
    <t>Retention Periods</t>
  </si>
  <si>
    <t>Storage Limitation</t>
  </si>
  <si>
    <t xml:space="preserve">The organization should define clear retention periods for different types of personal data based on legal requirements and business needs. </t>
  </si>
  <si>
    <t>Data Disposal</t>
  </si>
  <si>
    <t xml:space="preserve">The organization should establish a documented process for handling individuals' rights requests. </t>
  </si>
  <si>
    <t xml:space="preserve">The organization should implement adequate processes in place to verify the identity of the requested individual.  </t>
  </si>
  <si>
    <t xml:space="preserve">The organization should define timelines for responding to individuals' requests to exercise their rights. </t>
  </si>
  <si>
    <t>Personal data breach response framework</t>
  </si>
  <si>
    <t>Contractual obligations of controller and processor</t>
  </si>
  <si>
    <t>The organization should cooperate with relevant authorities in the event of personal data breaches by providing them with the necessary information and assistance.</t>
  </si>
  <si>
    <t xml:space="preserve">The organization should develop a continuous compliance monitoring framework to ensure ongoing compliance with applicable privacy regulations and standards. </t>
  </si>
  <si>
    <t>The organization should maintain a detailed record of all privacy incidents, including the actions taken to address them. Maintaining such records is essential for compliance and accountability purposes.</t>
  </si>
  <si>
    <t xml:space="preserve">The organization should determine the appropriate permitted reason for processing personal data by considering the below:  
- Purpose of processing
- Type of data processed
- Relationship with the data subject.  </t>
  </si>
  <si>
    <t xml:space="preserve">The organization should establish adequate processes to ensure personal data is not stored longer than necessary. </t>
  </si>
  <si>
    <t xml:space="preserve">The organization should develop and publish privacy-related policies, procedures, guidelines, and templates, which will serve as the foundation for operationalizing applicable privacy requirements. </t>
  </si>
  <si>
    <t xml:space="preserve">The organization should ensure that the consent request should be specific and informed by informing the individuals of the following:
- Identity of the organization requesting consent
- Purpose of the underlying processing activity for which the consent is requested
- List of personal data attributes that will be collected and processed using consent
- Existence of the right to withdraw and the ways to exercise them. </t>
  </si>
  <si>
    <t xml:space="preserve">The organization should have adequate processes in place to record and maintain records of the consent obtained from individuals. Records of consent should contain the following information:
- Details of the individuals who provided their consent
- Date and Time of the consent obtained
- Consent Statement presented to the individuals before obtaining their consent
- Specific method through which consent was obtained
- Status of consent (Active, Inactive - Withdrawn/Expired). </t>
  </si>
  <si>
    <t xml:space="preserve">Individuals should have the right to withdraw their consent at any time and be notified about how to do so easily. The organization should establish processes in place that make withdrawing consent as simple as providing it. </t>
  </si>
  <si>
    <t>Procedures should be in place to ensure that the organization ceases processing personal data upon receiving requests from individuals to withdraw their consent.</t>
  </si>
  <si>
    <t xml:space="preserve">In the case of verbal consent, the organization should record the verbal consent provided and/or follow up with a communication to individuals confirming the verbal consent provided. </t>
  </si>
  <si>
    <t>Prior to proposing the usage of personal data, the organization should evaluate whether special nature processing is the only way to achieve the stated purpose and if there are no other reasonable and less intrusive alternatives.</t>
  </si>
  <si>
    <t xml:space="preserve">The organization should identify the permitted reasons and additional conditions for special nature processing and document the same in the Records of Processing Activities. </t>
  </si>
  <si>
    <t>The organization should carry out a Data Protection Impact Assessment to identify the risks that may arise out of processing personal data of a special nature.</t>
  </si>
  <si>
    <t xml:space="preserve">The organization should identify all special nature processing activities that do not have permission from NDPO and should cease such processing until the necessary permission from NDPO has been obtained. </t>
  </si>
  <si>
    <t xml:space="preserve">The organization's website, targeted towards children, should provide a prominently displayed notice to its visitors (children and their guardians) covering the following topics: 
- What constitutes child data 
- How is the data being used and processed
- How to exercise privacy rights 
- The policies governing its disclosure.  </t>
  </si>
  <si>
    <t>Organizations should have mechanisms to verify the age of individuals and obtain consent from a parent or guardian before processing the personal data of minors.</t>
  </si>
  <si>
    <t>The organization should promptly respond to guardians' requests for accessing and erasing children's personal data and establish processes to ensure timely handling of such rights requests.</t>
  </si>
  <si>
    <t>The organization should develop and maintain Personal Data Inventories and Data Flow Maps to provide a comprehensive view of how personal data is collected, used, and shared.</t>
  </si>
  <si>
    <r>
      <t xml:space="preserve">The organization should establish adequate processes to restrict the collection and utilization of personal data in the following manner:
- </t>
    </r>
    <r>
      <rPr>
        <b/>
        <sz val="11"/>
        <color theme="1"/>
        <rFont val="Calibri"/>
        <family val="2"/>
        <scheme val="minor"/>
      </rPr>
      <t>Adequate:</t>
    </r>
    <r>
      <rPr>
        <sz val="11"/>
        <color theme="1"/>
        <rFont val="Calibri"/>
        <family val="2"/>
        <scheme val="minor"/>
      </rPr>
      <t xml:space="preserve"> Personal data processed must be sufficient to fulfill its intended purpose.
- </t>
    </r>
    <r>
      <rPr>
        <b/>
        <sz val="11"/>
        <color theme="1"/>
        <rFont val="Calibri"/>
        <family val="2"/>
        <scheme val="minor"/>
      </rPr>
      <t>Relevant:</t>
    </r>
    <r>
      <rPr>
        <sz val="11"/>
        <color theme="1"/>
        <rFont val="Calibri"/>
        <family val="2"/>
        <scheme val="minor"/>
      </rPr>
      <t xml:space="preserve"> Personal data should only be processed in a manner consistent with its original purpose.
- </t>
    </r>
    <r>
      <rPr>
        <b/>
        <sz val="11"/>
        <color theme="1"/>
        <rFont val="Calibri"/>
        <family val="2"/>
        <scheme val="minor"/>
      </rPr>
      <t>Limited to what is necessary:</t>
    </r>
    <r>
      <rPr>
        <sz val="11"/>
        <color theme="1"/>
        <rFont val="Calibri"/>
        <family val="2"/>
        <scheme val="minor"/>
      </rPr>
      <t xml:space="preserve"> Personal data should not be retained beyond what is required to fulfill its intended purpose.</t>
    </r>
  </si>
  <si>
    <t xml:space="preserve">The organization should implement adequate processes to ensure data accuracy and quality. They should periodically review and update personal data to ensure they are accurate, relevant, and valid. </t>
  </si>
  <si>
    <t xml:space="preserve">The organization should perform regular reviews of personal data they hold and erase or anonymize it post-expiry of the retention period. </t>
  </si>
  <si>
    <t>The organization should appoint designated personnel to handle individuals' rights requests and provide information on how to contact them via the Privacy Notice.</t>
  </si>
  <si>
    <t>The organization should establish an adequate process to send an acknowledgment to the individual, confirming that their request has been received and is being processed.</t>
  </si>
  <si>
    <t>The organization should maintain a record of all individuals' requests received, along with the actions taken to address the requests.</t>
  </si>
  <si>
    <t>The organization should establish processes to respond to individuals' requests for accessing their data within defined timelines and ensure the timely provision of requested data in a machine-readable format upon receiving a valid access request.</t>
  </si>
  <si>
    <t xml:space="preserve">The organization should establish adequate processes in place to respond to individuals' requests to correct/update their data within defined timelines. Upon receiving a valid correction request, the organization should correct/update all instances of personal data fields that are requested to be corrected as per the request in a timely manner. </t>
  </si>
  <si>
    <t xml:space="preserve">The organization should establish adequate processes in place to respond to individuals' requests to erase their data within defined timelines. Upon receiving a valid erasure request, the organization should erase all instances of personal data attributes in accordance with the request. </t>
  </si>
  <si>
    <t xml:space="preserve">The organization should establish adequate processes in place to respond to individuals' requests to object processing of their data. Upon receiving a valid objection request, the organization should cease processing personal data for the objected purpose in a timely manner. </t>
  </si>
  <si>
    <t xml:space="preserve">The organization should establish adequate processes in place to evaluate the legality and permissibility of the individuals' rights request before responding. </t>
  </si>
  <si>
    <t>Article 13</t>
  </si>
  <si>
    <t xml:space="preserve">The organization should formulate an incident response team responsible for managing all activities related to handling personal data breaches. </t>
  </si>
  <si>
    <t xml:space="preserve">The organization should conduct a thorough assessment of the data breach to determine the extent of the incident, the data affected, and potential risks to individuals. Further, depending on the extent of the data breach and associated risks, the organization should assess if such breaches are required to be notified to relevant parties. </t>
  </si>
  <si>
    <t xml:space="preserve">The organization (Data Controller) should ensure that the contracts/data processing agreements with processors include clearly defined obligations of each party, in the event of a personal data breach. </t>
  </si>
  <si>
    <t>The organization should establish a process to conduct privacy reviews of all proposed processes and systems and ensure that any identified risks are promptly addressed before onboarding.</t>
  </si>
  <si>
    <t xml:space="preserve">The organization should maintain a record of DPIAs conducted to demonstrate compliance. </t>
  </si>
  <si>
    <t xml:space="preserve">The organization should develop and maintain a Record of Processing Activities document which will capture the following information related to personal data processing:
- the name and contact details of the senior responsible staff member for privacy at the organization
- the name and contact details of the owner of each process
- the purpose of the processing
- the permitted reason for processing
- the categories of individuals whose personal data is processed
- the categories of personal and/or special nature personal data processed
- information regarding the DPIA for the processing activity
- any internal parties with whom personal data is shared 
- details about cross-border data transfers
- information on how long the controller retains the personal data being processed
- a general description of the controller’s administrative, technical, and financial precautions specifically related to security. </t>
  </si>
  <si>
    <t xml:space="preserve">The organization should have a process in place to periodically review and update the Records of Processing Activities. </t>
  </si>
  <si>
    <t xml:space="preserve">The organization ensures all employees and contractors are bound to confidentiality obligations through contractual measures. </t>
  </si>
  <si>
    <t>A strong password policy should be enforced to prevent password attacks on the underlying systems and applications.</t>
  </si>
  <si>
    <t xml:space="preserve">The organization should carry out periodic Vulnerability assessments on its network, critical systems, and applications. </t>
  </si>
  <si>
    <t>Periodic Audits</t>
  </si>
  <si>
    <t>Article 11.2</t>
  </si>
  <si>
    <t>Article 11.8</t>
  </si>
  <si>
    <t>Identify Data Processors</t>
  </si>
  <si>
    <t xml:space="preserve">The organization should identify the processors that they are currently engaged with through a range of methods not limited to: 
- Reviewing contracts to identify those that relate to services requiring the processing or transfer of personal data by or to the third-party processor
- Compiling a register of all data processing, identifying processors as part of this exercise
- Developing technical data flow maps to identify personal data being transferred from the organization to processors. </t>
  </si>
  <si>
    <t>Before onboarding a third-party data processor, the organization should carry out due diligence to assess if they have in place, the appropriate precautions to safeguard personal data.</t>
  </si>
  <si>
    <t>Article 8.2
Article 11.1</t>
  </si>
  <si>
    <t>Controller and Processor - Guideline for Regulated Entities
Section 3.3</t>
  </si>
  <si>
    <t>Data Privacy by Design and Default Guidelines for Regulated Entities
Section 6</t>
  </si>
  <si>
    <t>The organization should have a process in place to periodically evaluate the privacy compliance posture of their data processing environment through comprehensive reviews and audits.</t>
  </si>
  <si>
    <t>Monitor compliance</t>
  </si>
  <si>
    <t>Article 11.7</t>
  </si>
  <si>
    <t>Data Privacy by Design and Default Guidelines for Regulated Entities
Section 5</t>
  </si>
  <si>
    <t>Article 11.3</t>
  </si>
  <si>
    <t>Article 22</t>
  </si>
  <si>
    <t>Controller and Processor - Guidelines for Regulated Entities
Section 3.1</t>
  </si>
  <si>
    <t>Controller and Processor - Guidelines for Regulated Entities
Section 3.2</t>
  </si>
  <si>
    <t>Controller and Processor - Guidelines for Regulated Entities
Section 5</t>
  </si>
  <si>
    <t>Electronic Communications for Direct Marketing Guidelines for Regulated Entities
Section 5.1</t>
  </si>
  <si>
    <t>Electronic Communications for Direct Marketing Guidelines for Regulated Entities
Section 5.2</t>
  </si>
  <si>
    <t>Usage of Third Parties for Direct Marketing</t>
  </si>
  <si>
    <t>Electronic Communications for Direct Marketing Guidelines for Regulated Entities
Section 5.4</t>
  </si>
  <si>
    <t>Electronic Communications for Direct Marketing Guidelines for Regulated Entities
Section 5.3</t>
  </si>
  <si>
    <t>Records of Processing Activities Guidelines for Regulated Entities</t>
  </si>
  <si>
    <t>Data Privacy by Design and Default Guidelines for Regulated Entities</t>
  </si>
  <si>
    <t>Data Privacy Impact Assessment Guideline for Regulated Entities</t>
  </si>
  <si>
    <t>Coverage of DPIA</t>
  </si>
  <si>
    <t xml:space="preserve">The organization should have a process to identify high-risk processing activities and subject them to a Data Protection Impact Assessment (DPIA) to unearth underlying privacy risks and identify appropriate mitigation measures. </t>
  </si>
  <si>
    <t xml:space="preserve">Upon identification of risks that can not be mitigated during the DPIA activity, the organization should consult with the NDPO on how to mitigate risks related to the processing of personal data of a special nature. </t>
  </si>
  <si>
    <t>Article 11.1</t>
  </si>
  <si>
    <t>Introduction</t>
  </si>
  <si>
    <t>Understanding your results</t>
  </si>
  <si>
    <t>Green</t>
  </si>
  <si>
    <t>Red</t>
  </si>
  <si>
    <t>Disclaimer</t>
  </si>
  <si>
    <t>Gray</t>
  </si>
  <si>
    <t>Columns in the Assessment Framework</t>
  </si>
  <si>
    <t>Column Name</t>
  </si>
  <si>
    <t>Description</t>
  </si>
  <si>
    <t>This is the name or title given to a specific control within this framework. They are provided in the form of a clear and concise label for each control requirement, making it easier to identify, reference, and manage them within this framework.</t>
  </si>
  <si>
    <t xml:space="preserve">This is a distinct category or classification that centers around a specific set of privacy area or privacy program component. They serve as a means of structuring and organizing the controls within the framework, simplifying the comprehension and management of its various elements. They provide the necessary structure for the overall framework. </t>
  </si>
  <si>
    <t>This encompasses a comprehensive explanation or narrative that elucidates the precise characteristics, prerequisites, and requirements of a control element within this framework.</t>
  </si>
  <si>
    <t xml:space="preserve">The controls are categorized as Regulatory Controls and Best Practice controls. Regulatory controls are those which are required to be implemented to ensure compliance with applicable laws. Best practice controls are voluntary measures that organizations should adopt to optimize their privacy compliance program. </t>
  </si>
  <si>
    <t xml:space="preserve">This is the specific citation or mention of a relevant PDPPL article. All regulatory controls are mapped to a PDPPL section and they are Not Applicable for Best Practice controls. </t>
  </si>
  <si>
    <t xml:space="preserve">This provides further guidance on the control description and the mapping is performed against the relevant PDPPL guideline published by NCSA. </t>
  </si>
  <si>
    <t>TR 01</t>
  </si>
  <si>
    <t>TR 02</t>
  </si>
  <si>
    <t>TR 03</t>
  </si>
  <si>
    <t>TR 04</t>
  </si>
  <si>
    <t>TR 05</t>
  </si>
  <si>
    <t>TR 06</t>
  </si>
  <si>
    <t>TR 07</t>
  </si>
  <si>
    <t>PR 01</t>
  </si>
  <si>
    <t>PR 02</t>
  </si>
  <si>
    <t>PR 03</t>
  </si>
  <si>
    <t>PR 04</t>
  </si>
  <si>
    <t>PR 05</t>
  </si>
  <si>
    <t>PR 06</t>
  </si>
  <si>
    <t>PR 07</t>
  </si>
  <si>
    <t>PR 08</t>
  </si>
  <si>
    <t>PR 09</t>
  </si>
  <si>
    <t>SNP 01</t>
  </si>
  <si>
    <t>SNP 02</t>
  </si>
  <si>
    <t>SNP 03</t>
  </si>
  <si>
    <t>SNP 04</t>
  </si>
  <si>
    <t>SNP 05</t>
  </si>
  <si>
    <t>SNP 06</t>
  </si>
  <si>
    <t>SNP 07</t>
  </si>
  <si>
    <t xml:space="preserve">This is a unique ID (Alphanumeric) assigned to a specific control. It is used to track and reference the control easily. A structured approach is used for generating the control IDs and the current format consists of two main parts: Domain Abbreviation and Control number. </t>
  </si>
  <si>
    <t xml:space="preserve">This references the relevant article in PDPPL which provides the details of penalties in case of Non Compliance. </t>
  </si>
  <si>
    <t xml:space="preserve">The fields in this column are required to be filled by the organization depending on the applicability and compliance status of the control. 'Compliant', 'Non Compliant' and 'Partially Compliant' are the three options available for the users to select from the drop-down list.  </t>
  </si>
  <si>
    <t>Applicable controls</t>
  </si>
  <si>
    <t>Observation</t>
  </si>
  <si>
    <t>Implementation Steps</t>
  </si>
  <si>
    <t>Responsible Stakeholder</t>
  </si>
  <si>
    <t>Priority</t>
  </si>
  <si>
    <t>Timeline</t>
  </si>
  <si>
    <t>Status</t>
  </si>
  <si>
    <t xml:space="preserve">All critical business units handling personal data should nominate an individual as the Privacy Champion. Privacy Champion should work alongside Privacy Office to ensure compliance of any privacy requirement that is applicable to their Business Unit.  </t>
  </si>
  <si>
    <t>o This compliance framework does not guarantee compliance with the PDPPL or the effectiveness of any controls in place and is intended to provide organizations with a starting point to orient their PDPPL compliance program. The potential actions provide controllers with guidance on compliance areas they should focus on and the guideline  and law references that they should refer to.
o The information in this framework is not exhaustive and should be read in conjunction with the PDPPL, guidelines issued by the NCSA, and any related ministerial decisions.
o The NCSA and/or the NDPO are not liable for any damages arising from the use of or inability to use this framework or any material contained in them, or from any action or decision taken as a result of using it. Anyone using this assessment framework may wish to consult a legal and/or professional adviser for legal or other advice in respect of this assessment.</t>
  </si>
  <si>
    <t>PR</t>
  </si>
  <si>
    <t>SNP</t>
  </si>
  <si>
    <t>DLM</t>
  </si>
  <si>
    <t>IR</t>
  </si>
  <si>
    <t>DTP</t>
  </si>
  <si>
    <t>DM</t>
  </si>
  <si>
    <t>TR</t>
  </si>
  <si>
    <t>SP</t>
  </si>
  <si>
    <t>CC</t>
  </si>
  <si>
    <t>SNP 08</t>
  </si>
  <si>
    <t>SNP 09</t>
  </si>
  <si>
    <t>SNP 10</t>
  </si>
  <si>
    <t>SNP 11</t>
  </si>
  <si>
    <t>DLM 01</t>
  </si>
  <si>
    <t>DLM 02</t>
  </si>
  <si>
    <t>DLM 03</t>
  </si>
  <si>
    <t>DLM 04</t>
  </si>
  <si>
    <t>DLM 05</t>
  </si>
  <si>
    <t>DLM 06</t>
  </si>
  <si>
    <t>DLM 07</t>
  </si>
  <si>
    <t>IR 01</t>
  </si>
  <si>
    <t>IR 02</t>
  </si>
  <si>
    <t>IR 03</t>
  </si>
  <si>
    <t>IR 04</t>
  </si>
  <si>
    <t>IR 05</t>
  </si>
  <si>
    <t>IR 06</t>
  </si>
  <si>
    <t>IR 07</t>
  </si>
  <si>
    <t>IR 08</t>
  </si>
  <si>
    <t>IR 09</t>
  </si>
  <si>
    <t>IR 10</t>
  </si>
  <si>
    <t>IR 11</t>
  </si>
  <si>
    <t>IR 12</t>
  </si>
  <si>
    <t>PDBM 01</t>
  </si>
  <si>
    <t>PDBM 02</t>
  </si>
  <si>
    <t>PDBM 03</t>
  </si>
  <si>
    <t>PDBM 04</t>
  </si>
  <si>
    <t>PDBM 05</t>
  </si>
  <si>
    <t>PDBM 06</t>
  </si>
  <si>
    <t>PDBM 07</t>
  </si>
  <si>
    <t>PDBM 08</t>
  </si>
  <si>
    <t>PDBM 09</t>
  </si>
  <si>
    <t>PDBM 10</t>
  </si>
  <si>
    <t>DTP 01</t>
  </si>
  <si>
    <t>DTP 02</t>
  </si>
  <si>
    <t>DTP 03</t>
  </si>
  <si>
    <t>DTP 04</t>
  </si>
  <si>
    <t>DTP 05</t>
  </si>
  <si>
    <t>DTP 06</t>
  </si>
  <si>
    <t>DM 01</t>
  </si>
  <si>
    <t>DM 02</t>
  </si>
  <si>
    <t>DM 03</t>
  </si>
  <si>
    <t>DM 04</t>
  </si>
  <si>
    <t>DM 05</t>
  </si>
  <si>
    <t>DM 06</t>
  </si>
  <si>
    <t>DM 07</t>
  </si>
  <si>
    <t>PBD 01</t>
  </si>
  <si>
    <t>PBD 02</t>
  </si>
  <si>
    <t>PBD 03</t>
  </si>
  <si>
    <t>PBD 04</t>
  </si>
  <si>
    <t>PBD 05</t>
  </si>
  <si>
    <t>PBD 06</t>
  </si>
  <si>
    <t>PBD 07</t>
  </si>
  <si>
    <t>PBD 08</t>
  </si>
  <si>
    <t>PBD 09</t>
  </si>
  <si>
    <t>SP 01</t>
  </si>
  <si>
    <t>SP 02</t>
  </si>
  <si>
    <t>SP 03</t>
  </si>
  <si>
    <t>SP 04</t>
  </si>
  <si>
    <t>SP 05</t>
  </si>
  <si>
    <t>SP 06</t>
  </si>
  <si>
    <t>SP 07</t>
  </si>
  <si>
    <t>SP 08</t>
  </si>
  <si>
    <t>SP 09</t>
  </si>
  <si>
    <t>SP 10</t>
  </si>
  <si>
    <t>CC 01</t>
  </si>
  <si>
    <t>CC 02</t>
  </si>
  <si>
    <t>CC 03</t>
  </si>
  <si>
    <t>CC 04</t>
  </si>
  <si>
    <t>CC 05</t>
  </si>
  <si>
    <t>PDBM</t>
  </si>
  <si>
    <t>PBD</t>
  </si>
  <si>
    <t>The organization should develop a Privacy strategy that ensures compliance with applicable regulations and standards, and aligns with the organization's vision. This strategy should to be approved by top management after consultation with the Legal Department.</t>
  </si>
  <si>
    <t>The organization should establish a Privacy by Design Framework, along with guidelines and procedures, to ensure that privacy is integrated into the development of products, systems, and processes involving personal data. Relevant stakeholders involved in developing or adopting new products, systems, and processes should receive appropriate training on these principles.</t>
  </si>
  <si>
    <t>PG</t>
  </si>
  <si>
    <t xml:space="preserve">Upon completing the assessment and clicking on the "Dashboard" tab, two charts will be presented:  a pie chart representing overall compliance and a bar chart of the compliance status for each domain. </t>
  </si>
  <si>
    <t xml:space="preserve">The colors represent the following in both the charts. </t>
  </si>
  <si>
    <t>Number of Not Applicable controls</t>
  </si>
  <si>
    <t>IMPLEMENTATION ROADMAP TEMPLATE (To be filled)</t>
  </si>
  <si>
    <t>Number of Compliant controls</t>
  </si>
  <si>
    <t>Number of Non Compliant controls</t>
  </si>
  <si>
    <t>Privacy Office/Officer</t>
  </si>
  <si>
    <t>PG 01</t>
  </si>
  <si>
    <t>PG 02</t>
  </si>
  <si>
    <t>PG 03</t>
  </si>
  <si>
    <t>PG 04</t>
  </si>
  <si>
    <t>PG 05</t>
  </si>
  <si>
    <t>PG 06</t>
  </si>
  <si>
    <t>How to perform the assessment</t>
  </si>
  <si>
    <t xml:space="preserve">What is the Roadmap and How to use it? </t>
  </si>
  <si>
    <r>
      <t xml:space="preserve">The "Implementation Roadmap Template" is a key feature within the Organization-Level Privacy Compliance Assessment Tool, which streamlines the process for addressing areas of non-compliance in relation to data privacy regulations. After the assessment phase, this template automatically generates a list of non-compliant controls, complete with details such as the Domain, Control ID, and Control Title.
To effectively use this roadmap, please follow these steps:
</t>
    </r>
    <r>
      <rPr>
        <b/>
        <sz val="11"/>
        <color rgb="FF000000"/>
        <rFont val="Calibri"/>
        <family val="2"/>
        <scheme val="minor"/>
      </rPr>
      <t>Step 1</t>
    </r>
    <r>
      <rPr>
        <sz val="11"/>
        <color rgb="FF000000"/>
        <rFont val="Calibri"/>
        <family val="2"/>
        <scheme val="minor"/>
      </rPr>
      <t xml:space="preserve">: Access the "Roadmap" tab within the tool to view the populated fields of non-compliant controls.
</t>
    </r>
    <r>
      <rPr>
        <b/>
        <sz val="11"/>
        <color rgb="FF000000"/>
        <rFont val="Calibri"/>
        <family val="2"/>
        <scheme val="minor"/>
      </rPr>
      <t>Step 2</t>
    </r>
    <r>
      <rPr>
        <sz val="11"/>
        <color rgb="FF000000"/>
        <rFont val="Calibri"/>
        <family val="2"/>
        <scheme val="minor"/>
      </rPr>
      <t xml:space="preserve">: For each non-compliant control listed, collaborate with the Control owner and the team responsible for privacy management to determine the necessary corrective actions. Record these actions in the 'Implementation Steps' column.
</t>
    </r>
    <r>
      <rPr>
        <b/>
        <sz val="11"/>
        <color rgb="FF000000"/>
        <rFont val="Calibri"/>
        <family val="2"/>
        <scheme val="minor"/>
      </rPr>
      <t>Step 3</t>
    </r>
    <r>
      <rPr>
        <sz val="11"/>
        <color rgb="FF000000"/>
        <rFont val="Calibri"/>
        <family val="2"/>
        <scheme val="minor"/>
      </rPr>
      <t xml:space="preserve">: Assign a 'Responsible Stakeholder' for each action item. These are the individuals or teams tasked with the execution of the compliance steps. Also, establish and document the 'Priority' and 'Timeline' for the implementation of each action, to ensure timely and organized compliance efforts.
</t>
    </r>
    <r>
      <rPr>
        <b/>
        <sz val="11"/>
        <color rgb="FF000000"/>
        <rFont val="Calibri"/>
        <family val="2"/>
        <scheme val="minor"/>
      </rPr>
      <t>Step 4</t>
    </r>
    <r>
      <rPr>
        <sz val="11"/>
        <color rgb="FF000000"/>
        <rFont val="Calibri"/>
        <family val="2"/>
        <scheme val="minor"/>
      </rPr>
      <t>: Maintain an up-to-date record of progress by marking the 'Status' column. Regularly update this column to reflect the current state of compliance actions, signaling completion or ongoing efforts.
This structured approach facilitates the transition from assessment to action, providing a clear and accountable path to achieving compliance.</t>
    </r>
  </si>
  <si>
    <t xml:space="preserve">Privacy Compliance Assessment Tool © 2023 by National Data Privacy Office is licensed under Attribution-NonCommercial-NoDerivatives 4.0 International </t>
  </si>
  <si>
    <t>s</t>
  </si>
  <si>
    <t>Copyright and Licensing Information</t>
  </si>
  <si>
    <t xml:space="preserve">The organization should develop and publish policies and procedures on Information Security. The organization ensures that these policies and procedures are communicated to the employees and contract staff. </t>
  </si>
  <si>
    <t>The organization should have processes in place to ensure all critical data residing in the data processing environment are backed up periodically. Further, they should retain the backups according to legal, regulatory, and business requirements.</t>
  </si>
  <si>
    <t xml:space="preserve">Audit logging should be enabled on all the systems/applications processing personal data to keep track of activities carried out by the Administrators and users. </t>
  </si>
  <si>
    <t>Personal data stored in the underlying Databases of all systems/applications processing personal data should be safeguarded with an appropriate level of encryption.</t>
  </si>
  <si>
    <t>Designated personnel for Individuals' Rights</t>
  </si>
  <si>
    <t xml:space="preserve">The organization should designate an individual or establish an office for managing and overseeing all operations related to PDPPL compliance. 
This individual or office should report to the Top Management and their contact details should be made available to internal and external stakeholders. 
Further, the individual or office should receive proper training and equipped with sufficient resources to effectively fulfill their responsibilities. </t>
  </si>
  <si>
    <t>Individual or Team managing Privacy compliance should have the following defined and documented Roles and Responsibilities:
- Monitoring compliance with PDPPL and other applicable regulations / standards
- Provide advice on all matters related to Data Privacy
- Assist Business and Product Teams in carrying out Data Protection Impact Assessments and in developing Records of Processing Activities
- Ensure all relevant policies and procedures related to Data Privacy are rolled out
- Liaise with regulators on all matters related to Data Privacy
- Oversee implementation of Personal Data Management Standard
- Ensure training is provided to all employees on Data Privacy requirements and personal data handling
- Provide periodic updates to the organization's Top Management on the status of Privacy compliance.</t>
  </si>
  <si>
    <t xml:space="preserve">The organization should ensure that the consent obtained has the following characteristics: 
- Freely provided
- Informed
- Unbundled and for an explicit purpose
- explicit and given via an affirmative action. </t>
  </si>
  <si>
    <t>For all processing activities where consent is identified as the permitted reason for processing personal data, the organization should obtain explicit consent from an individual before processing his/her data.</t>
  </si>
  <si>
    <t xml:space="preserve">In addition to publishing information pertaining to the organization and associated parties involved in processing, the notice should also include the following information (as applicable): 
-  What personal data is processed highlighting where such data is of a special nature
- How personal data is collected
- Permitted Reasons for collecting and processing personal data
- Permitted Reasons for disclosing personal data to other parties
- The length of time personal data is retained for
- Description on how personal data is kept secure
- Various rights that are available for individuals to exercise under PDPPL 
- Details of any cross border data disclosures
- Details of any automated decision making including profiling. </t>
  </si>
  <si>
    <t xml:space="preserve">The organization should ensure that the DPIA covers:
- Details of processing activity: what personal data is processed, why is it processed, how is it processed and who within the organization is responsible
- Risks to processing activity across each of the personal data lifecycle stage starting from data collection to data disposal
- Identifies potential mitigation measures to handle and mange risks. </t>
  </si>
  <si>
    <t xml:space="preserve">Upon identification of risks that cannot be mitigated, the organization should consult with the NDPO on how to mitigate risks and take appropriate steps accordingly. </t>
  </si>
  <si>
    <t>The organization should ensure all new hires are subject to mandatory privacy awareness training sessions as part of their onboarding training program</t>
  </si>
  <si>
    <t xml:space="preserve">The organization should ensure all employees and contract staff having access to personal data are subject to annual privacy refresher training. </t>
  </si>
  <si>
    <t xml:space="preserve">The organization should unambiguously include its identity and the purpose of processing in the direct marketing communications sent to individuals. </t>
  </si>
  <si>
    <t xml:space="preserve">The organization should provide individuals with the option to opt out of receiving direct marketing communications. </t>
  </si>
  <si>
    <t xml:space="preserve">In cases where the organization is using third parties to send direct marketing communications to individuals on its behalf, it should ensure that the third party: 
- Complies with obligations under the PDPPL implementing appropriate administrative, technical, and financial precautions and in particular PDPPL obligations pertaining to Direct Marketing
- Executes Data Processing Agreements that include relevant clauses
- Notifies individuals that they are acting on behalf of the organization and ensures that the organization is clearly identified as the originator. </t>
  </si>
  <si>
    <t>The organization should develop a Data Processing Agreement Template or a section on Data Protection that will be included in the contracts with Data Processors and ensure that they contain clauses on the following:  
- the subject matter and duration of the processing
- the nature and purpose of the processing
- the types of personal data being processed, and the categories of individuals
-  the controller’s duties and rights
- the requirement that the processor must only process the personal data based on the controller’s documented instructions
- appropriate security measures
- the use of sub-processors
- the duty of confidentiality.</t>
  </si>
  <si>
    <t xml:space="preserve">The organization should establish a personal data breach response framework that provides necessary tools and guidance towards the following: 
- identifying personal data breaches
- internal reporting of data breaches to relevant individuals within the organization
- communicating (internal and external) related to personal data breaches
- conducting triage activities
- setting up a breach response team
- evaluating the extent of the data breach and the damage to individuals
- evaluating notification requirements and notifying relevant parties
- documenting the breach and insights gained. </t>
  </si>
  <si>
    <t>The organization should obtain the permission of the National Data Privacy Office (NDPO) prior to processing personal data of a special nature.</t>
  </si>
  <si>
    <t>Domains covered in Assessment Sheet</t>
  </si>
  <si>
    <t xml:space="preserve">Principles of Data Privacy Guidelines for Regulated Entities
Page 10 - Accountability
Personal Data Management System (PDMS)
Checklist for Regulated Entities </t>
  </si>
  <si>
    <t xml:space="preserve">The organization should have a process in place to present the individuals with a Privacy Notice at the time of requesting their personal data or prior to use (in case of indirect collection) of their personal data. 
Further, they should have a process to present privacy notice whenever there are modifications to the underlying processing activities or changes in data processor(s). </t>
  </si>
  <si>
    <t>Notice Contents - Details of the organization and other parties involved</t>
  </si>
  <si>
    <t>Determine the appropriate permitted reason</t>
  </si>
  <si>
    <t>Non-Conditional Participation</t>
  </si>
  <si>
    <t>Notification on the website processing children data</t>
  </si>
  <si>
    <t>Individuals' Rights Guidelines for Regulated Entities Section 6.2</t>
  </si>
  <si>
    <t>The organization should establish adequate processes in place to ensure individuals are notified of the reasons for the rejection of their requests in a timely manner.</t>
  </si>
  <si>
    <t>Precautions to reduce the likelihood of breach</t>
  </si>
  <si>
    <t xml:space="preserve">The organization should implement the following precautions (at a minimum) to reduce the likelihood of a personal data breach:
- Implement a robust information security framework
- Set up a personal data breach response framework
- Define roles and responsibilities for personal data breach response
- Conduct a Data Privacy Impact Assessment for high-risk processing activities
- Train employees on personal data breach detection and notification
- Define the responsibilities of the controller and processor in the event of a breach (in contracts)
- Conduct regular breach response exercises and drills to test breach response plans. </t>
  </si>
  <si>
    <t>The organization should regularly review and update its personal data breach response procedure based on lessons learned from previous incidents and emerging best practices.</t>
  </si>
  <si>
    <t>The organization should conduct regular audits of third-party data processors to ensure compliance with applicable regulatory and contractual requirements with a focus on data security and privacy safeguards.</t>
  </si>
  <si>
    <t xml:space="preserve">Prior to obtaining consent, the organization should notify the individuals of the use of their personal data for direct marketing activities. </t>
  </si>
  <si>
    <t>The organization should maintain records of consent for direct marketing communications that clearly demonstrate the individual's explicit and unambiguous consent for such activities.</t>
  </si>
  <si>
    <t>Notify users of Direct Marketing</t>
  </si>
  <si>
    <t>Records of Consent for Direct Marketing</t>
  </si>
  <si>
    <t>Identity of the sender</t>
  </si>
  <si>
    <t xml:space="preserve">The organization should ensure all identified high-risk vulnerabilities are patched in a timely manner. </t>
  </si>
  <si>
    <t xml:space="preserve">All client-server communications should be safeguarded with an appropriate level of encryption. </t>
  </si>
  <si>
    <r>
      <t xml:space="preserve">The assessment framework is built on the requirements of PDPPL, the associated guidelines published by NCSA, and industry best practices. 
The various domains that are covered in the assessment framework are listed below: 
</t>
    </r>
    <r>
      <rPr>
        <b/>
        <sz val="11"/>
        <color theme="1"/>
        <rFont val="Calibri"/>
        <family val="2"/>
        <scheme val="minor"/>
      </rPr>
      <t>1. Privacy Governance:</t>
    </r>
    <r>
      <rPr>
        <sz val="11"/>
        <color theme="1"/>
        <rFont val="Calibri"/>
        <family val="2"/>
        <scheme val="minor"/>
      </rPr>
      <t xml:space="preserve"> This domain establishes the governance, policies, and procedures necessary to oversee and manage privacy compliance within the organization.
</t>
    </r>
    <r>
      <rPr>
        <b/>
        <sz val="11"/>
        <color theme="1"/>
        <rFont val="Calibri"/>
        <family val="2"/>
        <scheme val="minor"/>
      </rPr>
      <t>2. Transparency:</t>
    </r>
    <r>
      <rPr>
        <sz val="11"/>
        <color theme="1"/>
        <rFont val="Calibri"/>
        <family val="2"/>
        <scheme val="minor"/>
      </rPr>
      <t xml:space="preserve"> This domain lists out the requirements for ensuring that individuals are informed about how their personal data is collected, used, and shared by the organization.
</t>
    </r>
    <r>
      <rPr>
        <b/>
        <sz val="11"/>
        <color theme="1"/>
        <rFont val="Calibri"/>
        <family val="2"/>
        <scheme val="minor"/>
      </rPr>
      <t>3. Permitted Reasons:</t>
    </r>
    <r>
      <rPr>
        <sz val="11"/>
        <color theme="1"/>
        <rFont val="Calibri"/>
        <family val="2"/>
        <scheme val="minor"/>
      </rPr>
      <t xml:space="preserve"> This domain outlines the permitted reasons for processing personal data and elaborates on the requirements for consent management. 
</t>
    </r>
    <r>
      <rPr>
        <b/>
        <sz val="11"/>
        <color theme="1"/>
        <rFont val="Calibri"/>
        <family val="2"/>
        <scheme val="minor"/>
      </rPr>
      <t>4. Special Nature Processing:</t>
    </r>
    <r>
      <rPr>
        <sz val="11"/>
        <color theme="1"/>
        <rFont val="Calibri"/>
        <family val="2"/>
        <scheme val="minor"/>
      </rPr>
      <t xml:space="preserve"> This domain lists out the requirements that organizations should adhere to while processing personal data of a special nature, and in particular, personal data of minors. 
</t>
    </r>
    <r>
      <rPr>
        <b/>
        <sz val="11"/>
        <color theme="1"/>
        <rFont val="Calibri"/>
        <family val="2"/>
        <scheme val="minor"/>
      </rPr>
      <t>5. Data Lifecycle Management:</t>
    </r>
    <r>
      <rPr>
        <sz val="11"/>
        <color theme="1"/>
        <rFont val="Calibri"/>
        <family val="2"/>
        <scheme val="minor"/>
      </rPr>
      <t xml:space="preserve"> This domain lists out the various privacy requirements that organizations need to comply with while managing personal data throughout its lifecycle starting from collection to disposal. 
</t>
    </r>
    <r>
      <rPr>
        <b/>
        <sz val="11"/>
        <color theme="1"/>
        <rFont val="Calibri"/>
        <family val="2"/>
        <scheme val="minor"/>
      </rPr>
      <t>6. Individuals' Rights:</t>
    </r>
    <r>
      <rPr>
        <sz val="11"/>
        <color theme="1"/>
        <rFont val="Calibri"/>
        <family val="2"/>
        <scheme val="minor"/>
      </rPr>
      <t xml:space="preserve"> This domain lists out the various requirements pertaining to individual rights, such as access, rectification, and deletion of their personal data.
</t>
    </r>
    <r>
      <rPr>
        <b/>
        <sz val="11"/>
        <color theme="1"/>
        <rFont val="Calibri"/>
        <family val="2"/>
        <scheme val="minor"/>
      </rPr>
      <t>7. Personal Data Breach Management:</t>
    </r>
    <r>
      <rPr>
        <sz val="11"/>
        <color theme="1"/>
        <rFont val="Calibri"/>
        <family val="2"/>
        <scheme val="minor"/>
      </rPr>
      <t xml:space="preserve"> Establishing procedures to detect, report, and respond to data breaches, ensuring swift and appropriate action.
</t>
    </r>
    <r>
      <rPr>
        <b/>
        <sz val="11"/>
        <color theme="1"/>
        <rFont val="Calibri"/>
        <family val="2"/>
        <scheme val="minor"/>
      </rPr>
      <t>8. Disclosure to Third Parties:</t>
    </r>
    <r>
      <rPr>
        <sz val="11"/>
        <color theme="1"/>
        <rFont val="Calibri"/>
        <family val="2"/>
        <scheme val="minor"/>
      </rPr>
      <t xml:space="preserve"> This domain outlines the privacy requirements pertaining to managing third parties, including vendors and partners. 
</t>
    </r>
    <r>
      <rPr>
        <b/>
        <sz val="11"/>
        <color theme="1"/>
        <rFont val="Calibri"/>
        <family val="2"/>
        <scheme val="minor"/>
      </rPr>
      <t>9. Direct Marketing:</t>
    </r>
    <r>
      <rPr>
        <sz val="11"/>
        <color theme="1"/>
        <rFont val="Calibri"/>
        <family val="2"/>
        <scheme val="minor"/>
      </rPr>
      <t xml:space="preserve"> This domain lists the various requirements that organizations should adhere to in order to ensure that marketing activities involving personal data respect individuals' preferences and comply with relevant regulations, including opt-in and opt-out mechanisms.
</t>
    </r>
    <r>
      <rPr>
        <b/>
        <sz val="11"/>
        <color theme="1"/>
        <rFont val="Calibri"/>
        <family val="2"/>
        <scheme val="minor"/>
      </rPr>
      <t>10. Privacy by Design:</t>
    </r>
    <r>
      <rPr>
        <sz val="11"/>
        <color theme="1"/>
        <rFont val="Calibri"/>
        <family val="2"/>
        <scheme val="minor"/>
      </rPr>
      <t xml:space="preserve"> This domains highlights the necessity to integrate privacy considerations into the development and design of products, services, and systems to minimize data protection risks.
</t>
    </r>
    <r>
      <rPr>
        <b/>
        <sz val="11"/>
        <color theme="1"/>
        <rFont val="Calibri"/>
        <family val="2"/>
        <scheme val="minor"/>
      </rPr>
      <t>11. Security for Privacy:</t>
    </r>
    <r>
      <rPr>
        <sz val="11"/>
        <color theme="1"/>
        <rFont val="Calibri"/>
        <family val="2"/>
        <scheme val="minor"/>
      </rPr>
      <t xml:space="preserve"> This domain lists the various security measures that are required to be implemented to safeguard personal data against unauthorized access, breaches, and other security threats.
</t>
    </r>
    <r>
      <rPr>
        <b/>
        <sz val="11"/>
        <color theme="1"/>
        <rFont val="Calibri"/>
        <family val="2"/>
        <scheme val="minor"/>
      </rPr>
      <t>12. Continuous Compliance:</t>
    </r>
    <r>
      <rPr>
        <sz val="11"/>
        <color theme="1"/>
        <rFont val="Calibri"/>
        <family val="2"/>
        <scheme val="minor"/>
      </rPr>
      <t xml:space="preserve"> This domain highlights the requirements pertaining to maintaining an ongoing program for monitoring, assessing, and adapting privacy practices, in order to remain compliant with regulations and best practices.</t>
    </r>
  </si>
  <si>
    <t>Annual refresher training</t>
  </si>
  <si>
    <t xml:space="preserve">The organization should ensure all non-compliances noted during the periodic reviews/audits are resolved on time. </t>
  </si>
  <si>
    <t>Cross Border Data Transfers</t>
  </si>
  <si>
    <t xml:space="preserve">The organization should perform the following with regards to Cross Border Transfers of personal data:
- Identify and record all Cross Border Transfers of personal data
- Conduct an assessment to determine if cross border data transfers can cause serious damage to an individual's personal data or privacy 
- For cases where cross border data transfers can cause such serious damages, implement appropriate safeguards. </t>
  </si>
  <si>
    <t>Article 15</t>
  </si>
  <si>
    <t>Personal Data Management System 
Checklist for Regulated Entities</t>
  </si>
  <si>
    <t>COMPLIANCE DASHBOARD</t>
  </si>
  <si>
    <t>Article 4
Article 18
Article 19</t>
  </si>
  <si>
    <t xml:space="preserve">The organization should ensure that it processes personal data only if one of the following applies: 
- Consent of the individual has been obtained
- Processing of personal data is necessary to fulfill a legal obligation
- Processing of personal data is necessary to fulfill a contractual obligation
- Processing is necessary for Legitimate Interests pursued by the organization
- Any other permitted reason as stated in Article 18 and Article 19 of PDPPL. </t>
  </si>
  <si>
    <r>
      <t xml:space="preserve">This section provides comprehensive instructions to facilitate an accurate and efficient evaluation of your organization's compliance with Personal Data Protection and Privacy Laws (PDPPL).
</t>
    </r>
    <r>
      <rPr>
        <b/>
        <sz val="11"/>
        <color rgb="FF000000"/>
        <rFont val="Calibri"/>
        <family val="2"/>
        <scheme val="minor"/>
      </rPr>
      <t xml:space="preserve">Step 1: Assessment Worksheet
</t>
    </r>
    <r>
      <rPr>
        <sz val="11"/>
        <color rgb="FF000000"/>
        <rFont val="Calibri"/>
        <family val="2"/>
        <scheme val="minor"/>
      </rPr>
      <t xml:space="preserve">- Navigate to the "Assessment" worksheet to begin.
- Identify applicable controls relevant to your organization before proceeding with the assessment.
- For those controls that are not applicable, mark the compliance status as 'Not Applicable'
</t>
    </r>
    <r>
      <rPr>
        <b/>
        <sz val="11"/>
        <color rgb="FF000000"/>
        <rFont val="Calibri"/>
        <family val="2"/>
        <scheme val="minor"/>
      </rPr>
      <t xml:space="preserve">Step 2: Identify Control Ownership &amp; Evaluate Compliance
</t>
    </r>
    <r>
      <rPr>
        <sz val="11"/>
        <color rgb="FF000000"/>
        <rFont val="Calibri"/>
        <family val="2"/>
        <scheme val="minor"/>
      </rPr>
      <t xml:space="preserve">- Identify the responsible stakeholder as the 'Control Owner' for each applicable control.
- Conduct discussions with the identified stakeholders and review relevant artifacts to evaluate the compliance status of each applicable control. 
</t>
    </r>
    <r>
      <rPr>
        <b/>
        <sz val="11"/>
        <color rgb="FF000000"/>
        <rFont val="Calibri"/>
        <family val="2"/>
        <scheme val="minor"/>
      </rPr>
      <t>Step 3: Document Observations</t>
    </r>
    <r>
      <rPr>
        <sz val="11"/>
        <color rgb="FF000000"/>
        <rFont val="Calibri"/>
        <family val="2"/>
        <scheme val="minor"/>
      </rPr>
      <t xml:space="preserve">
- In the 'Observation' column, detail the implementation status of each control, noting both the presence and absence of required measures.
- Cite specific and related documents, processes, and  artifacts that substantiate the compliance status of each control. This is required to demonstrate accountability. </t>
    </r>
  </si>
  <si>
    <t>This is a free text field where the assessors are required to provide necessary information that will substantiate the compliance status of each control.</t>
  </si>
  <si>
    <t>The National Data Privacy Office (NDPO) has developed the Organization Level Privacy Compliance Assessment Tool, an initiative aimed at assisting organizations in fulfilling the requirements of the Personal Data Privacy Protection Law (PDPPL), Law No. (13) for the year 2016. This tool is essential for organizations seeking to navigate the legislative requirements of the PDPPL and to incorporate privacy best practices into their operations.
Contained within this tool are 12 domains that span the full breadth of data privacy, including a comprehensive set of 99 controls: 88 of these are regulatory controls that address the specific requirements of the PDPPL, and the remaining 11 are designed to guide organizations toward privacy best practices. Further, wherever applicable, the controls in the framework are also mapped to PDPPL references and associated Guidelines. 
The tool provides organizations with the capability to:
- Determine all the PDPPL requirements pertinent to their activities.
- Assess how their current privacy protocols measure up against the applicable controls.
- Systematically track non-compliance issues in a 'Roadmap' worksheet.</t>
  </si>
  <si>
    <t>Privacy Notice Guidelines for Regulated Entities
Section 6.3
Exemptions Applicable to Competent Authorities (under Article 18) - Guideline for Regulated Entities
Exemptions Applicable to Data Controllers (under Article 19) Guidelines for Regulated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</si>
</sst>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b/>
      <sz val="11"/>
      <color theme="0"/>
      <name val="Calibri"/>
      <family val="2"/>
      <scheme val="minor"/>
    </font>
    <font>
      <sz val="7"/>
      <color theme="1"/>
      <name val="Century Gothic"/>
      <family val="2"/>
    </font>
    <font>
      <sz val="11"/>
      <color theme="1"/>
      <name val="Century Gothic"/>
      <family val="2"/>
    </font>
    <font>
      <b/>
      <sz val="11"/>
      <color rgb="FFFFFFFF"/>
      <name val="Calibri"/>
      <family val="2"/>
      <scheme val="minor"/>
    </font>
    <font>
      <sz val="11"/>
      <color rgb="FF000000"/>
      <name val="Calibri"/>
      <family val="2"/>
      <scheme val="minor"/>
    </font>
    <font>
      <sz val="11"/>
      <name val="Calibri"/>
      <family val="2"/>
      <scheme val="minor"/>
    </font>
    <font>
      <b/>
      <sz val="14"/>
      <color theme="1"/>
      <name val="Calibri"/>
      <family val="2"/>
      <scheme val="minor"/>
    </font>
    <font>
      <b/>
      <sz val="11"/>
      <color rgb="FF000000"/>
      <name val="Calibri"/>
      <family val="2"/>
      <scheme val="minor"/>
    </font>
    <font>
      <b/>
      <sz val="44"/>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134A9E"/>
        <bgColor rgb="FF780000"/>
      </patternFill>
    </fill>
    <fill>
      <patternFill patternType="solid">
        <fgColor rgb="FF00B050"/>
        <bgColor rgb="FFB7E1CD"/>
      </patternFill>
    </fill>
    <fill>
      <patternFill patternType="solid">
        <fgColor rgb="FFFF0000"/>
        <bgColor rgb="FFF4C7C3"/>
      </patternFill>
    </fill>
    <fill>
      <patternFill patternType="solid">
        <fgColor theme="4" tint="0.39997558519241921"/>
        <bgColor rgb="FF780000"/>
      </patternFill>
    </fill>
    <fill>
      <patternFill patternType="solid">
        <fgColor theme="0" tint="-0.499984740745262"/>
        <bgColor rgb="FFF4C7C3"/>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rgb="FF000000"/>
      </top>
      <bottom/>
      <diagonal/>
    </border>
    <border>
      <left/>
      <right style="medium">
        <color indexed="64"/>
      </right>
      <top style="thin">
        <color rgb="FF000000"/>
      </top>
      <bottom/>
      <diagonal/>
    </border>
    <border>
      <left style="medium">
        <color indexed="64"/>
      </left>
      <right/>
      <top style="thin">
        <color rgb="FF000000"/>
      </top>
      <bottom/>
      <diagonal/>
    </border>
    <border>
      <left style="medium">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80">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xf>
    <xf numFmtId="9" fontId="0" fillId="0" borderId="0" xfId="1" applyFont="1"/>
    <xf numFmtId="0" fontId="4" fillId="3" borderId="1" xfId="0" applyFont="1" applyFill="1" applyBorder="1" applyAlignment="1">
      <alignment horizontal="center" vertical="center"/>
    </xf>
    <xf numFmtId="0" fontId="0" fillId="2" borderId="1" xfId="0" applyFill="1" applyBorder="1" applyAlignment="1">
      <alignment horizontal="center" vertical="center" wrapText="1"/>
    </xf>
    <xf numFmtId="0" fontId="6" fillId="0" borderId="0" xfId="0" applyFont="1" applyAlignment="1"/>
    <xf numFmtId="0" fontId="9" fillId="2" borderId="0" xfId="0" applyFont="1" applyFill="1" applyBorder="1" applyAlignment="1">
      <alignment horizontal="center" vertical="center"/>
    </xf>
    <xf numFmtId="0" fontId="8" fillId="2" borderId="0" xfId="0" applyFont="1" applyFill="1" applyBorder="1" applyAlignment="1">
      <alignment horizontal="left" vertical="center" wrapText="1"/>
    </xf>
    <xf numFmtId="0" fontId="6" fillId="2" borderId="0" xfId="0" applyFont="1" applyFill="1" applyAlignment="1"/>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0" borderId="0" xfId="0" applyBorder="1" applyAlignment="1">
      <alignment vertical="center"/>
    </xf>
    <xf numFmtId="0" fontId="1" fillId="0" borderId="0" xfId="0" applyFont="1" applyBorder="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10" borderId="0" xfId="0" applyFill="1"/>
    <xf numFmtId="0" fontId="0" fillId="10" borderId="0" xfId="0" applyFill="1" applyAlignment="1">
      <alignment horizontal="center" vertical="center"/>
    </xf>
    <xf numFmtId="0" fontId="0" fillId="0" borderId="0" xfId="0" applyAlignment="1"/>
    <xf numFmtId="0" fontId="0" fillId="10" borderId="0" xfId="0" applyFill="1" applyAlignment="1"/>
    <xf numFmtId="0" fontId="1" fillId="11" borderId="0" xfId="0" applyFont="1" applyFill="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2" borderId="0" xfId="0" applyFill="1" applyAlignment="1">
      <alignment vertical="center" wrapText="1"/>
    </xf>
    <xf numFmtId="0" fontId="0" fillId="2" borderId="0" xfId="0" applyFill="1" applyBorder="1" applyAlignment="1">
      <alignment vertical="center" wrapText="1"/>
    </xf>
    <xf numFmtId="0" fontId="0" fillId="0" borderId="0" xfId="0" applyBorder="1" applyAlignment="1">
      <alignment wrapText="1"/>
    </xf>
    <xf numFmtId="0" fontId="0" fillId="2" borderId="0" xfId="0" applyFill="1"/>
    <xf numFmtId="0" fontId="6" fillId="10" borderId="0" xfId="0" applyFont="1" applyFill="1" applyAlignment="1"/>
    <xf numFmtId="0" fontId="0" fillId="0" borderId="0" xfId="0"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left" vertical="center" wrapText="1"/>
    </xf>
    <xf numFmtId="0" fontId="4"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2" borderId="1" xfId="0" applyFill="1" applyBorder="1" applyAlignment="1" applyProtection="1">
      <alignment horizontal="left" vertical="center" wrapText="1"/>
    </xf>
    <xf numFmtId="0" fontId="0" fillId="0" borderId="1" xfId="0" applyBorder="1" applyAlignment="1" applyProtection="1">
      <alignment horizontal="left" vertical="center" wrapText="1"/>
    </xf>
    <xf numFmtId="0" fontId="0" fillId="2" borderId="1" xfId="0" applyFill="1" applyBorder="1" applyAlignment="1" applyProtection="1">
      <alignment horizontal="center" vertical="center" wrapText="1"/>
    </xf>
    <xf numFmtId="0" fontId="0" fillId="0" borderId="1" xfId="0" applyBorder="1" applyAlignment="1" applyProtection="1">
      <alignment vertical="center" wrapText="1"/>
    </xf>
    <xf numFmtId="0" fontId="5" fillId="0" borderId="0" xfId="0" applyFont="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5"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5" fillId="0" borderId="0" xfId="0" applyFont="1" applyBorder="1" applyAlignment="1">
      <alignment horizontal="center" vertical="center" wrapText="1"/>
    </xf>
    <xf numFmtId="0" fontId="7" fillId="4" borderId="1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5" fillId="2" borderId="0" xfId="0" applyFont="1" applyFill="1" applyAlignment="1">
      <alignment horizontal="center" vertical="center" wrapText="1"/>
    </xf>
    <xf numFmtId="0" fontId="10" fillId="9" borderId="0" xfId="0" applyFont="1" applyFill="1" applyAlignment="1">
      <alignment horizontal="center" vertical="center" wrapText="1"/>
    </xf>
  </cellXfs>
  <cellStyles count="2">
    <cellStyle name="Normal" xfId="0" builtinId="0"/>
    <cellStyle name="Percent" xfId="1" builtinId="5"/>
  </cellStyles>
  <dxfs count="12">
    <dxf>
      <fill>
        <patternFill>
          <fgColor rgb="FF00FF00"/>
          <bgColor rgb="FF00B050"/>
        </patternFill>
      </fill>
    </dxf>
    <dxf>
      <fill>
        <patternFill>
          <fgColor rgb="FFFFA500"/>
          <bgColor rgb="FFFFC000"/>
        </patternFill>
      </fill>
    </dxf>
    <dxf>
      <fill>
        <patternFill>
          <fgColor rgb="FFFF0000"/>
          <bgColor rgb="FFC00000"/>
        </patternFill>
      </fill>
    </dxf>
    <dxf>
      <border>
        <left style="thin">
          <color auto="1"/>
        </left>
        <right style="thin">
          <color auto="1"/>
        </right>
        <top style="thin">
          <color auto="1"/>
        </top>
        <bottom style="thin">
          <color auto="1"/>
        </bottom>
      </border>
    </dxf>
    <dxf>
      <font>
        <b/>
        <i val="0"/>
        <color theme="0"/>
      </font>
      <fill>
        <patternFill>
          <bgColor rgb="FFFF00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color theme="0"/>
      </font>
      <fill>
        <patternFill>
          <bgColor theme="0" tint="-0.34998626667073579"/>
        </patternFill>
      </fill>
    </dxf>
    <dxf>
      <font>
        <color theme="0"/>
      </font>
      <fill>
        <patternFill>
          <bgColor rgb="FFC00000"/>
        </patternFill>
      </fill>
    </dxf>
    <dxf>
      <font>
        <color theme="0"/>
      </font>
      <fill>
        <patternFill>
          <bgColor rgb="FF00B050"/>
        </patternFill>
      </fill>
    </dxf>
    <dxf>
      <font>
        <color theme="0"/>
      </font>
      <fill>
        <patternFill>
          <bgColor theme="0" tint="-0.34998626667073579"/>
        </patternFill>
      </fill>
    </dxf>
    <dxf>
      <font>
        <color theme="0"/>
      </font>
      <fill>
        <patternFill>
          <bgColor rgb="FFC00000"/>
        </patternFill>
      </fill>
    </dxf>
  </dxfs>
  <tableStyles count="0" defaultTableStyle="TableStyleMedium2" defaultPivotStyle="PivotStyleLight16"/>
  <colors>
    <mruColors>
      <color rgb="FFCCECFF"/>
      <color rgb="FF00FF00"/>
      <color rgb="FFFFA5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all" baseline="0">
                <a:solidFill>
                  <a:schemeClr val="lt1"/>
                </a:solidFill>
                <a:latin typeface="+mn-lt"/>
                <a:ea typeface="+mn-ea"/>
                <a:cs typeface="+mn-cs"/>
              </a:defRPr>
            </a:pPr>
            <a:r>
              <a:rPr lang="en-US" sz="2400" b="1"/>
              <a:t>COMPLIANCE</a:t>
            </a:r>
            <a:r>
              <a:rPr lang="en-US" sz="2400" b="1" baseline="0"/>
              <a:t> STATUS ACROSS DOMAINS</a:t>
            </a:r>
          </a:p>
        </c:rich>
      </c:tx>
      <c:layout>
        <c:manualLayout>
          <c:xMode val="edge"/>
          <c:yMode val="edge"/>
          <c:x val="0.31941641901321832"/>
          <c:y val="1.7748017218609233E-2"/>
        </c:manualLayout>
      </c:layout>
      <c:overlay val="0"/>
      <c:spPr>
        <a:noFill/>
        <a:ln>
          <a:noFill/>
        </a:ln>
        <a:effectLst/>
      </c:spPr>
      <c:txPr>
        <a:bodyPr rot="0" spcFirstLastPara="1" vertOverflow="ellipsis" vert="horz" wrap="square" anchor="ctr" anchorCtr="1"/>
        <a:lstStyle/>
        <a:p>
          <a:pPr>
            <a:defRPr sz="2400" b="1" i="0" u="none" strike="noStrike" kern="1200" cap="all" baseline="0">
              <a:solidFill>
                <a:schemeClr val="lt1"/>
              </a:solidFill>
              <a:latin typeface="+mn-lt"/>
              <a:ea typeface="+mn-ea"/>
              <a:cs typeface="+mn-cs"/>
            </a:defRPr>
          </a:pPr>
          <a:endParaRPr lang="en-US"/>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2000985893994038E-2"/>
          <c:y val="0.12388924133298505"/>
          <c:w val="0.93758016349289097"/>
          <c:h val="0.75935490291201746"/>
        </c:manualLayout>
      </c:layout>
      <c:bar3DChart>
        <c:barDir val="bar"/>
        <c:grouping val="stacked"/>
        <c:varyColors val="0"/>
        <c:ser>
          <c:idx val="0"/>
          <c:order val="0"/>
          <c:tx>
            <c:strRef>
              <c:f>'Working Sheet'!$C$3</c:f>
              <c:strCache>
                <c:ptCount val="1"/>
                <c:pt idx="0">
                  <c:v>Compliant</c:v>
                </c:pt>
              </c:strCache>
            </c:strRef>
          </c:tx>
          <c:spPr>
            <a:solidFill>
              <a:srgbClr val="00B050">
                <a:alpha val="88000"/>
              </a:srgb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'Working Sheet'!$B$4:$B$15</c:f>
              <c:strCache>
                <c:ptCount val="12"/>
                <c:pt idx="0">
                  <c:v>Privacy Governance</c:v>
                </c:pt>
                <c:pt idx="1">
                  <c:v>Transparency</c:v>
                </c:pt>
                <c:pt idx="2">
                  <c:v>Permitted Reasons</c:v>
                </c:pt>
                <c:pt idx="3">
                  <c:v>Special Nature Processing</c:v>
                </c:pt>
                <c:pt idx="4">
                  <c:v>Data Lifecycle Management</c:v>
                </c:pt>
                <c:pt idx="5">
                  <c:v>Individuals' Rights</c:v>
                </c:pt>
                <c:pt idx="6">
                  <c:v>Personal Data Breach Management</c:v>
                </c:pt>
                <c:pt idx="7">
                  <c:v>Disclosure to Third Parties</c:v>
                </c:pt>
                <c:pt idx="8">
                  <c:v>Direct Marketing</c:v>
                </c:pt>
                <c:pt idx="9">
                  <c:v>Privacy by Design</c:v>
                </c:pt>
                <c:pt idx="10">
                  <c:v>Security for Privacy</c:v>
                </c:pt>
                <c:pt idx="11">
                  <c:v>Continuous Compliance</c:v>
                </c:pt>
              </c:strCache>
            </c:strRef>
          </c:cat>
          <c:val>
            <c:numRef>
              <c:f>'Working Sheet'!$C$4:$C$15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D8E-45D6-B93B-4959EDEAFE6D}"/>
            </c:ext>
          </c:extLst>
        </c:ser>
        <c:ser>
          <c:idx val="1"/>
          <c:order val="1"/>
          <c:tx>
            <c:strRef>
              <c:f>'Working Sheet'!$D$3</c:f>
              <c:strCache>
                <c:ptCount val="1"/>
                <c:pt idx="0">
                  <c:v>Non Compliant</c:v>
                </c:pt>
              </c:strCache>
            </c:strRef>
          </c:tx>
          <c:spPr>
            <a:solidFill>
              <a:srgbClr val="FF0000">
                <a:alpha val="88000"/>
              </a:srgbClr>
            </a:solidFill>
            <a:ln>
              <a:solidFill>
                <a:schemeClr val="accent2">
                  <a:lumMod val="50000"/>
                </a:schemeClr>
              </a:solidFill>
            </a:ln>
            <a:effectLst/>
            <a:scene3d>
              <a:camera prst="orthographicFront"/>
              <a:lightRig rig="threePt" dir="t"/>
            </a:scene3d>
            <a:sp3d prstMaterial="flat">
              <a:contourClr>
                <a:schemeClr val="accent2">
                  <a:lumMod val="50000"/>
                </a:schemeClr>
              </a:contourClr>
            </a:sp3d>
          </c:spPr>
          <c:invertIfNegative val="0"/>
          <c:dLbls>
            <c:spPr>
              <a:solidFill>
                <a:schemeClr val="accent2">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'Working Sheet'!$B$4:$B$15</c:f>
              <c:strCache>
                <c:ptCount val="12"/>
                <c:pt idx="0">
                  <c:v>Privacy Governance</c:v>
                </c:pt>
                <c:pt idx="1">
                  <c:v>Transparency</c:v>
                </c:pt>
                <c:pt idx="2">
                  <c:v>Permitted Reasons</c:v>
                </c:pt>
                <c:pt idx="3">
                  <c:v>Special Nature Processing</c:v>
                </c:pt>
                <c:pt idx="4">
                  <c:v>Data Lifecycle Management</c:v>
                </c:pt>
                <c:pt idx="5">
                  <c:v>Individuals' Rights</c:v>
                </c:pt>
                <c:pt idx="6">
                  <c:v>Personal Data Breach Management</c:v>
                </c:pt>
                <c:pt idx="7">
                  <c:v>Disclosure to Third Parties</c:v>
                </c:pt>
                <c:pt idx="8">
                  <c:v>Direct Marketing</c:v>
                </c:pt>
                <c:pt idx="9">
                  <c:v>Privacy by Design</c:v>
                </c:pt>
                <c:pt idx="10">
                  <c:v>Security for Privacy</c:v>
                </c:pt>
                <c:pt idx="11">
                  <c:v>Continuous Compliance</c:v>
                </c:pt>
              </c:strCache>
            </c:strRef>
          </c:cat>
          <c:val>
            <c:numRef>
              <c:f>'Working Sheet'!$D$4:$D$15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D8E-45D6-B93B-4959EDEAFE6D}"/>
            </c:ext>
          </c:extLst>
        </c:ser>
        <c:ser>
          <c:idx val="2"/>
          <c:order val="2"/>
          <c:tx>
            <c:strRef>
              <c:f>'Working Sheet'!$E$3</c:f>
              <c:strCache>
                <c:ptCount val="1"/>
                <c:pt idx="0">
                  <c:v>Not Applicable</c:v>
                </c:pt>
              </c:strCache>
            </c:strRef>
          </c:tx>
          <c:spPr>
            <a:solidFill>
              <a:schemeClr val="accent3">
                <a:alpha val="88000"/>
              </a:schemeClr>
            </a:solidFill>
            <a:ln>
              <a:solidFill>
                <a:schemeClr val="accent3">
                  <a:lumMod val="50000"/>
                </a:schemeClr>
              </a:solidFill>
            </a:ln>
            <a:effectLst/>
            <a:scene3d>
              <a:camera prst="orthographicFront"/>
              <a:lightRig rig="threePt" dir="t"/>
            </a:scene3d>
            <a:sp3d prstMaterial="flat">
              <a:contourClr>
                <a:schemeClr val="accent3">
                  <a:lumMod val="50000"/>
                </a:schemeClr>
              </a:contourClr>
            </a:sp3d>
          </c:spPr>
          <c:invertIfNegative val="0"/>
          <c:dLbls>
            <c:spPr>
              <a:solidFill>
                <a:schemeClr val="accent3">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'Working Sheet'!$B$4:$B$15</c:f>
              <c:strCache>
                <c:ptCount val="12"/>
                <c:pt idx="0">
                  <c:v>Privacy Governance</c:v>
                </c:pt>
                <c:pt idx="1">
                  <c:v>Transparency</c:v>
                </c:pt>
                <c:pt idx="2">
                  <c:v>Permitted Reasons</c:v>
                </c:pt>
                <c:pt idx="3">
                  <c:v>Special Nature Processing</c:v>
                </c:pt>
                <c:pt idx="4">
                  <c:v>Data Lifecycle Management</c:v>
                </c:pt>
                <c:pt idx="5">
                  <c:v>Individuals' Rights</c:v>
                </c:pt>
                <c:pt idx="6">
                  <c:v>Personal Data Breach Management</c:v>
                </c:pt>
                <c:pt idx="7">
                  <c:v>Disclosure to Third Parties</c:v>
                </c:pt>
                <c:pt idx="8">
                  <c:v>Direct Marketing</c:v>
                </c:pt>
                <c:pt idx="9">
                  <c:v>Privacy by Design</c:v>
                </c:pt>
                <c:pt idx="10">
                  <c:v>Security for Privacy</c:v>
                </c:pt>
                <c:pt idx="11">
                  <c:v>Continuous Compliance</c:v>
                </c:pt>
              </c:strCache>
            </c:strRef>
          </c:cat>
          <c:val>
            <c:numRef>
              <c:f>'Working Sheet'!$E$4:$E$15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D8E-45D6-B93B-4959EDEAFE6D}"/>
            </c:ext>
          </c:extLst>
        </c:ser>
        <c:dLbls>
          <c:showLegendKey val="0"/>
          <c:showVal val="1"/>
          <c:showCatName val="0"/>
          <c:showSerName val="0"/>
          <c:showPercent val="0"/>
          <c:showBubbleSize val="0"/>
        </c:dLbls>
        <c:gapWidth val="173"/>
        <c:gapDepth val="192"/>
        <c:shape val="box"/>
        <c:axId val="636251135"/>
        <c:axId val="636249055"/>
        <c:axId val="0"/>
      </c:bar3DChart>
      <c:catAx>
        <c:axId val="63625113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500" b="0" i="0" u="none" strike="noStrike" kern="1200" baseline="0">
                <a:solidFill>
                  <a:schemeClr val="lt1">
                    <a:lumMod val="75000"/>
                  </a:schemeClr>
                </a:solidFill>
                <a:latin typeface="+mn-lt"/>
                <a:ea typeface="+mn-ea"/>
                <a:cs typeface="+mn-cs"/>
              </a:defRPr>
            </a:pPr>
            <a:endParaRPr lang="en-US"/>
          </a:p>
        </c:txPr>
        <c:crossAx val="636249055"/>
        <c:crosses val="autoZero"/>
        <c:auto val="1"/>
        <c:lblAlgn val="ctr"/>
        <c:lblOffset val="100"/>
        <c:noMultiLvlLbl val="0"/>
      </c:catAx>
      <c:valAx>
        <c:axId val="636249055"/>
        <c:scaling>
          <c:orientation val="minMax"/>
        </c:scaling>
        <c:delete val="1"/>
        <c:axPos val="b"/>
        <c:numFmt formatCode="General" sourceLinked="1"/>
        <c:majorTickMark val="out"/>
        <c:minorTickMark val="none"/>
        <c:tickLblPos val="nextTo"/>
        <c:crossAx val="636251135"/>
        <c:crosses val="autoZero"/>
        <c:crossBetween val="between"/>
      </c:valAx>
      <c:dTable>
        <c:showHorzBorder val="1"/>
        <c:showVertBorder val="1"/>
        <c:showOutline val="1"/>
        <c:showKeys val="1"/>
        <c:spPr>
          <a:noFill/>
          <a:ln w="9525">
            <a:solidFill>
              <a:schemeClr val="dk1">
                <a:lumMod val="50000"/>
                <a:lumOff val="50000"/>
              </a:schemeClr>
            </a:solidFill>
          </a:ln>
          <a:effectLst/>
        </c:spPr>
        <c:txPr>
          <a:bodyPr rot="0" spcFirstLastPara="1" vertOverflow="ellipsis" vert="horz" wrap="square" anchor="ctr" anchorCtr="1"/>
          <a:lstStyle/>
          <a:p>
            <a:pPr rtl="0">
              <a:defRPr sz="1500" b="0" i="0" u="none" strike="noStrike" kern="1200" baseline="0">
                <a:solidFill>
                  <a:schemeClr val="lt1">
                    <a:lumMod val="75000"/>
                  </a:schemeClr>
                </a:solidFill>
                <a:latin typeface="+mn-lt"/>
                <a:ea typeface="+mn-ea"/>
                <a:cs typeface="+mn-cs"/>
              </a:defRPr>
            </a:pPr>
            <a:endParaRPr lang="en-US"/>
          </a:p>
        </c:txPr>
      </c:dTable>
      <c:spPr>
        <a:noFill/>
        <a:ln>
          <a:noFill/>
        </a:ln>
        <a:effectLst/>
      </c:spPr>
    </c:plotArea>
    <c:legend>
      <c:legendPos val="t"/>
      <c:layout>
        <c:manualLayout>
          <c:xMode val="edge"/>
          <c:yMode val="edge"/>
          <c:x val="0.70336347782342357"/>
          <c:y val="6.8968602774025625E-2"/>
          <c:w val="0.25940495766325361"/>
          <c:h val="3.8977141185300143E-2"/>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92D1-452E-BA84-41D1FEF60694}"/>
              </c:ext>
            </c:extLst>
          </c:dPt>
          <c:dPt>
            <c:idx val="1"/>
            <c:bubble3D val="0"/>
            <c:spPr>
              <a:solidFill>
                <a:srgbClr val="C00000"/>
              </a:solidFill>
              <a:ln w="19050">
                <a:solidFill>
                  <a:schemeClr val="lt1"/>
                </a:solidFill>
              </a:ln>
              <a:effectLst/>
            </c:spPr>
            <c:extLst>
              <c:ext xmlns:c16="http://schemas.microsoft.com/office/drawing/2014/chart" uri="{C3380CC4-5D6E-409C-BE32-E72D297353CC}">
                <c16:uniqueId val="{00000003-92D1-452E-BA84-41D1FEF606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2D1-452E-BA84-41D1FEF60694}"/>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 Sheet'!$C$16:$E$16</c:f>
              <c:strCache>
                <c:ptCount val="3"/>
                <c:pt idx="0">
                  <c:v>Compliant</c:v>
                </c:pt>
                <c:pt idx="1">
                  <c:v>Non Compliant</c:v>
                </c:pt>
                <c:pt idx="2">
                  <c:v>Not Applicable</c:v>
                </c:pt>
              </c:strCache>
            </c:strRef>
          </c:cat>
          <c:val>
            <c:numRef>
              <c:f>'Working Sheet'!$C$17:$E$17</c:f>
              <c:numCache>
                <c:formatCode>General</c:formatCode>
                <c:ptCount val="3"/>
                <c:pt idx="0">
                  <c:v>0</c:v>
                </c:pt>
                <c:pt idx="1">
                  <c:v>0</c:v>
                </c:pt>
                <c:pt idx="2">
                  <c:v>0</c:v>
                </c:pt>
              </c:numCache>
            </c:numRef>
          </c:val>
          <c:extLst>
            <c:ext xmlns:c16="http://schemas.microsoft.com/office/drawing/2014/chart" uri="{C3380CC4-5D6E-409C-BE32-E72D297353CC}">
              <c16:uniqueId val="{00000006-92D1-452E-BA84-41D1FEF6069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853171809676084E-2"/>
          <c:y val="0.87659950759303906"/>
          <c:w val="0.95576147821058199"/>
          <c:h val="0.10936540210257441"/>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COMPLIANCE</a:t>
            </a:r>
            <a:r>
              <a:rPr lang="en-US" baseline="0"/>
              <a:t> STATUS ACROSS DOMAINS</a:t>
            </a:r>
          </a:p>
        </c:rich>
      </c:tx>
      <c:layout>
        <c:manualLayout>
          <c:xMode val="edge"/>
          <c:yMode val="edge"/>
          <c:x val="7.9826029459694095E-2"/>
          <c:y val="0"/>
        </c:manualLayout>
      </c:layout>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n-US"/>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'Working Sheet'!$C$3</c:f>
              <c:strCache>
                <c:ptCount val="1"/>
                <c:pt idx="0">
                  <c:v>Compliant</c:v>
                </c:pt>
              </c:strCache>
            </c:strRef>
          </c:tx>
          <c:spPr>
            <a:solidFill>
              <a:srgbClr val="00B050">
                <a:alpha val="88000"/>
              </a:srgb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'Working Sheet'!$B$4:$B$15</c:f>
              <c:strCache>
                <c:ptCount val="12"/>
                <c:pt idx="0">
                  <c:v>Privacy Governance</c:v>
                </c:pt>
                <c:pt idx="1">
                  <c:v>Transparency</c:v>
                </c:pt>
                <c:pt idx="2">
                  <c:v>Permitted Reasons</c:v>
                </c:pt>
                <c:pt idx="3">
                  <c:v>Special Nature Processing</c:v>
                </c:pt>
                <c:pt idx="4">
                  <c:v>Data Lifecycle Management</c:v>
                </c:pt>
                <c:pt idx="5">
                  <c:v>Individuals' Rights</c:v>
                </c:pt>
                <c:pt idx="6">
                  <c:v>Personal Data Breach Management</c:v>
                </c:pt>
                <c:pt idx="7">
                  <c:v>Disclosure to Third Parties</c:v>
                </c:pt>
                <c:pt idx="8">
                  <c:v>Direct Marketing</c:v>
                </c:pt>
                <c:pt idx="9">
                  <c:v>Privacy by Design</c:v>
                </c:pt>
                <c:pt idx="10">
                  <c:v>Security for Privacy</c:v>
                </c:pt>
                <c:pt idx="11">
                  <c:v>Continuous Compliance</c:v>
                </c:pt>
              </c:strCache>
            </c:strRef>
          </c:cat>
          <c:val>
            <c:numRef>
              <c:f>'Working Sheet'!$C$4:$C$15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44A-4E24-99EA-46CD8C8BDD40}"/>
            </c:ext>
          </c:extLst>
        </c:ser>
        <c:ser>
          <c:idx val="1"/>
          <c:order val="1"/>
          <c:tx>
            <c:strRef>
              <c:f>'Working Sheet'!$D$3</c:f>
              <c:strCache>
                <c:ptCount val="1"/>
                <c:pt idx="0">
                  <c:v>Non Compliant</c:v>
                </c:pt>
              </c:strCache>
            </c:strRef>
          </c:tx>
          <c:spPr>
            <a:solidFill>
              <a:srgbClr val="FF0000">
                <a:alpha val="88000"/>
              </a:srgbClr>
            </a:solidFill>
            <a:ln>
              <a:solidFill>
                <a:schemeClr val="accent2">
                  <a:lumMod val="50000"/>
                </a:schemeClr>
              </a:solidFill>
            </a:ln>
            <a:effectLst/>
            <a:scene3d>
              <a:camera prst="orthographicFront"/>
              <a:lightRig rig="threePt" dir="t"/>
            </a:scene3d>
            <a:sp3d prstMaterial="flat">
              <a:contourClr>
                <a:schemeClr val="accent2">
                  <a:lumMod val="50000"/>
                </a:schemeClr>
              </a:contourClr>
            </a:sp3d>
          </c:spPr>
          <c:invertIfNegative val="0"/>
          <c:dLbls>
            <c:spPr>
              <a:solidFill>
                <a:schemeClr val="accent2">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'Working Sheet'!$B$4:$B$15</c:f>
              <c:strCache>
                <c:ptCount val="12"/>
                <c:pt idx="0">
                  <c:v>Privacy Governance</c:v>
                </c:pt>
                <c:pt idx="1">
                  <c:v>Transparency</c:v>
                </c:pt>
                <c:pt idx="2">
                  <c:v>Permitted Reasons</c:v>
                </c:pt>
                <c:pt idx="3">
                  <c:v>Special Nature Processing</c:v>
                </c:pt>
                <c:pt idx="4">
                  <c:v>Data Lifecycle Management</c:v>
                </c:pt>
                <c:pt idx="5">
                  <c:v>Individuals' Rights</c:v>
                </c:pt>
                <c:pt idx="6">
                  <c:v>Personal Data Breach Management</c:v>
                </c:pt>
                <c:pt idx="7">
                  <c:v>Disclosure to Third Parties</c:v>
                </c:pt>
                <c:pt idx="8">
                  <c:v>Direct Marketing</c:v>
                </c:pt>
                <c:pt idx="9">
                  <c:v>Privacy by Design</c:v>
                </c:pt>
                <c:pt idx="10">
                  <c:v>Security for Privacy</c:v>
                </c:pt>
                <c:pt idx="11">
                  <c:v>Continuous Compliance</c:v>
                </c:pt>
              </c:strCache>
            </c:strRef>
          </c:cat>
          <c:val>
            <c:numRef>
              <c:f>'Working Sheet'!$D$4:$D$15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44A-4E24-99EA-46CD8C8BDD40}"/>
            </c:ext>
          </c:extLst>
        </c:ser>
        <c:ser>
          <c:idx val="2"/>
          <c:order val="2"/>
          <c:tx>
            <c:strRef>
              <c:f>'Working Sheet'!$E$3</c:f>
              <c:strCache>
                <c:ptCount val="1"/>
                <c:pt idx="0">
                  <c:v>Not Applicable</c:v>
                </c:pt>
              </c:strCache>
            </c:strRef>
          </c:tx>
          <c:spPr>
            <a:solidFill>
              <a:schemeClr val="accent3">
                <a:alpha val="88000"/>
              </a:schemeClr>
            </a:solidFill>
            <a:ln>
              <a:solidFill>
                <a:schemeClr val="accent3">
                  <a:lumMod val="50000"/>
                </a:schemeClr>
              </a:solidFill>
            </a:ln>
            <a:effectLst/>
            <a:scene3d>
              <a:camera prst="orthographicFront"/>
              <a:lightRig rig="threePt" dir="t"/>
            </a:scene3d>
            <a:sp3d prstMaterial="flat">
              <a:contourClr>
                <a:schemeClr val="accent3">
                  <a:lumMod val="50000"/>
                </a:schemeClr>
              </a:contourClr>
            </a:sp3d>
          </c:spPr>
          <c:invertIfNegative val="0"/>
          <c:dLbls>
            <c:spPr>
              <a:solidFill>
                <a:schemeClr val="accent3">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'Working Sheet'!$B$4:$B$15</c:f>
              <c:strCache>
                <c:ptCount val="12"/>
                <c:pt idx="0">
                  <c:v>Privacy Governance</c:v>
                </c:pt>
                <c:pt idx="1">
                  <c:v>Transparency</c:v>
                </c:pt>
                <c:pt idx="2">
                  <c:v>Permitted Reasons</c:v>
                </c:pt>
                <c:pt idx="3">
                  <c:v>Special Nature Processing</c:v>
                </c:pt>
                <c:pt idx="4">
                  <c:v>Data Lifecycle Management</c:v>
                </c:pt>
                <c:pt idx="5">
                  <c:v>Individuals' Rights</c:v>
                </c:pt>
                <c:pt idx="6">
                  <c:v>Personal Data Breach Management</c:v>
                </c:pt>
                <c:pt idx="7">
                  <c:v>Disclosure to Third Parties</c:v>
                </c:pt>
                <c:pt idx="8">
                  <c:v>Direct Marketing</c:v>
                </c:pt>
                <c:pt idx="9">
                  <c:v>Privacy by Design</c:v>
                </c:pt>
                <c:pt idx="10">
                  <c:v>Security for Privacy</c:v>
                </c:pt>
                <c:pt idx="11">
                  <c:v>Continuous Compliance</c:v>
                </c:pt>
              </c:strCache>
            </c:strRef>
          </c:cat>
          <c:val>
            <c:numRef>
              <c:f>'Working Sheet'!$E$4:$E$15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44A-4E24-99EA-46CD8C8BDD40}"/>
            </c:ext>
          </c:extLst>
        </c:ser>
        <c:dLbls>
          <c:showLegendKey val="0"/>
          <c:showVal val="1"/>
          <c:showCatName val="0"/>
          <c:showSerName val="0"/>
          <c:showPercent val="0"/>
          <c:showBubbleSize val="0"/>
        </c:dLbls>
        <c:gapWidth val="84"/>
        <c:gapDepth val="53"/>
        <c:shape val="box"/>
        <c:axId val="636251135"/>
        <c:axId val="636249055"/>
        <c:axId val="0"/>
      </c:bar3DChart>
      <c:catAx>
        <c:axId val="63625113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6249055"/>
        <c:crosses val="autoZero"/>
        <c:auto val="1"/>
        <c:lblAlgn val="ctr"/>
        <c:lblOffset val="100"/>
        <c:noMultiLvlLbl val="0"/>
      </c:catAx>
      <c:valAx>
        <c:axId val="636249055"/>
        <c:scaling>
          <c:orientation val="minMax"/>
        </c:scaling>
        <c:delete val="1"/>
        <c:axPos val="l"/>
        <c:numFmt formatCode="General" sourceLinked="1"/>
        <c:majorTickMark val="out"/>
        <c:minorTickMark val="none"/>
        <c:tickLblPos val="nextTo"/>
        <c:crossAx val="636251135"/>
        <c:crosses val="autoZero"/>
        <c:crossBetween val="between"/>
      </c:valAx>
      <c:dTable>
        <c:showHorzBorder val="1"/>
        <c:showVertBorder val="1"/>
        <c:showOutline val="1"/>
        <c:showKeys val="1"/>
        <c:spPr>
          <a:noFill/>
          <a:ln w="9525">
            <a:solidFill>
              <a:schemeClr val="dk1">
                <a:lumMod val="50000"/>
                <a:lumOff val="50000"/>
              </a:schemeClr>
            </a:solidFill>
          </a:ln>
          <a:effectLst/>
        </c:spPr>
        <c:txPr>
          <a:bodyPr rot="0" spcFirstLastPara="1" vertOverflow="ellipsis" vert="horz" wrap="square" anchor="ctr" anchorCtr="1"/>
          <a:lstStyle/>
          <a:p>
            <a:pPr rtl="0">
              <a:defRPr sz="900" b="0" i="0" u="none" strike="noStrike" kern="1200" baseline="0">
                <a:solidFill>
                  <a:schemeClr val="lt1">
                    <a:lumMod val="75000"/>
                  </a:schemeClr>
                </a:solidFill>
                <a:latin typeface="+mn-lt"/>
                <a:ea typeface="+mn-ea"/>
                <a:cs typeface="+mn-cs"/>
              </a:defRPr>
            </a:pPr>
            <a:endParaRPr lang="en-US"/>
          </a:p>
        </c:txPr>
      </c:dTable>
      <c:spPr>
        <a:noFill/>
        <a:ln>
          <a:noFill/>
        </a:ln>
        <a:effectLst/>
      </c:spPr>
    </c:plotArea>
    <c:legend>
      <c:legendPos val="t"/>
      <c:layout>
        <c:manualLayout>
          <c:xMode val="edge"/>
          <c:yMode val="edge"/>
          <c:x val="0.73732738083517801"/>
          <c:y val="4.0516669620457045E-2"/>
          <c:w val="0.25207194296236413"/>
          <c:h val="3.99647557376819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Assessment!A1"/><Relationship Id="rId2" Type="http://schemas.openxmlformats.org/officeDocument/2006/relationships/hyperlink" Target="#'Read this first'!A1"/><Relationship Id="rId1" Type="http://schemas.openxmlformats.org/officeDocument/2006/relationships/image" Target="../media/image1.jpg"/><Relationship Id="rId5" Type="http://schemas.openxmlformats.org/officeDocument/2006/relationships/hyperlink" Target="#Roadmap!A1"/><Relationship Id="rId4" Type="http://schemas.openxmlformats.org/officeDocument/2006/relationships/hyperlink" Target="#'Compliance Dashboard'!A1"/></Relationships>
</file>

<file path=xl/drawings/_rels/drawing2.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image" Target="../media/image2.png"/><Relationship Id="rId1" Type="http://schemas.openxmlformats.org/officeDocument/2006/relationships/hyperlink" Target="#Roadmap!A2"/><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ome!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371706</xdr:colOff>
      <xdr:row>34</xdr:row>
      <xdr:rowOff>82550</xdr:rowOff>
    </xdr:to>
    <xdr:pic>
      <xdr:nvPicPr>
        <xdr:cNvPr id="6" name="Picture 5">
          <a:extLst>
            <a:ext uri="{FF2B5EF4-FFF2-40B4-BE49-F238E27FC236}">
              <a16:creationId xmlns:a16="http://schemas.microsoft.com/office/drawing/2014/main" id="{56308F56-D5C3-DB40-AA56-8745E2944B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541277" cy="6251121"/>
        </a:xfrm>
        <a:prstGeom prst="rect">
          <a:avLst/>
        </a:prstGeom>
      </xdr:spPr>
    </xdr:pic>
    <xdr:clientData/>
  </xdr:twoCellAnchor>
  <xdr:twoCellAnchor>
    <xdr:from>
      <xdr:col>12</xdr:col>
      <xdr:colOff>454022</xdr:colOff>
      <xdr:row>1</xdr:row>
      <xdr:rowOff>7932</xdr:rowOff>
    </xdr:from>
    <xdr:to>
      <xdr:col>19</xdr:col>
      <xdr:colOff>325435</xdr:colOff>
      <xdr:row>7</xdr:row>
      <xdr:rowOff>157159</xdr:rowOff>
    </xdr:to>
    <xdr:sp macro="" textlink="">
      <xdr:nvSpPr>
        <xdr:cNvPr id="7" name="TextBox 6">
          <a:extLst>
            <a:ext uri="{FF2B5EF4-FFF2-40B4-BE49-F238E27FC236}">
              <a16:creationId xmlns:a16="http://schemas.microsoft.com/office/drawing/2014/main" id="{F3C439C8-B8B1-47DE-B1F5-3A99179ECA25}"/>
            </a:ext>
          </a:extLst>
        </xdr:cNvPr>
        <xdr:cNvSpPr txBox="1"/>
      </xdr:nvSpPr>
      <xdr:spPr>
        <a:xfrm>
          <a:off x="8169272" y="190495"/>
          <a:ext cx="4371976" cy="1244602"/>
        </a:xfrm>
        <a:prstGeom prst="rect">
          <a:avLst/>
        </a:prstGeom>
        <a:no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cap="none" spc="0">
              <a:ln w="0"/>
              <a:solidFill>
                <a:schemeClr val="bg2"/>
              </a:solidFill>
              <a:effectLst>
                <a:outerShdw blurRad="38100" dist="19050" dir="2700000" algn="tl" rotWithShape="0">
                  <a:schemeClr val="dk1">
                    <a:alpha val="40000"/>
                  </a:schemeClr>
                </a:outerShdw>
              </a:effectLst>
            </a:rPr>
            <a:t>Organization</a:t>
          </a:r>
          <a:r>
            <a:rPr lang="en-US" sz="1800" b="1" cap="none" spc="0" baseline="0">
              <a:ln w="0"/>
              <a:solidFill>
                <a:schemeClr val="bg2"/>
              </a:solidFill>
              <a:effectLst>
                <a:outerShdw blurRad="38100" dist="19050" dir="2700000" algn="tl" rotWithShape="0">
                  <a:schemeClr val="dk1">
                    <a:alpha val="40000"/>
                  </a:schemeClr>
                </a:outerShdw>
              </a:effectLst>
            </a:rPr>
            <a:t> Level Privacy Compliance Assessment Tool Version 1.0</a:t>
          </a:r>
        </a:p>
        <a:p>
          <a:endParaRPr lang="en-US" sz="1800" b="1" cap="none" spc="0" baseline="0">
            <a:ln w="0"/>
            <a:solidFill>
              <a:schemeClr val="bg2"/>
            </a:solidFill>
            <a:effectLst>
              <a:outerShdw blurRad="38100" dist="19050" dir="2700000" algn="tl" rotWithShape="0">
                <a:schemeClr val="dk1">
                  <a:alpha val="40000"/>
                </a:schemeClr>
              </a:outerShdw>
            </a:effectLst>
          </a:endParaRPr>
        </a:p>
        <a:p>
          <a:r>
            <a:rPr lang="en-US" sz="1800" b="1" cap="none" spc="0" baseline="0">
              <a:ln w="0"/>
              <a:solidFill>
                <a:schemeClr val="bg2"/>
              </a:solidFill>
              <a:effectLst>
                <a:outerShdw blurRad="38100" dist="19050" dir="2700000" algn="tl" rotWithShape="0">
                  <a:schemeClr val="dk1">
                    <a:alpha val="40000"/>
                  </a:schemeClr>
                </a:outerShdw>
              </a:effectLst>
            </a:rPr>
            <a:t>National Data Privacy Office (NDPO)</a:t>
          </a:r>
          <a:endParaRPr lang="en-US" sz="1800" b="1" cap="none" spc="0">
            <a:ln w="0"/>
            <a:solidFill>
              <a:schemeClr val="bg2"/>
            </a:solidFill>
            <a:effectLst>
              <a:outerShdw blurRad="38100" dist="19050" dir="2700000" algn="tl" rotWithShape="0">
                <a:schemeClr val="dk1">
                  <a:alpha val="40000"/>
                </a:schemeClr>
              </a:outerShdw>
            </a:effectLst>
          </a:endParaRPr>
        </a:p>
      </xdr:txBody>
    </xdr:sp>
    <xdr:clientData/>
  </xdr:twoCellAnchor>
  <xdr:twoCellAnchor>
    <xdr:from>
      <xdr:col>13</xdr:col>
      <xdr:colOff>460374</xdr:colOff>
      <xdr:row>8</xdr:row>
      <xdr:rowOff>119063</xdr:rowOff>
    </xdr:from>
    <xdr:to>
      <xdr:col>18</xdr:col>
      <xdr:colOff>325437</xdr:colOff>
      <xdr:row>25</xdr:row>
      <xdr:rowOff>103187</xdr:rowOff>
    </xdr:to>
    <xdr:sp macro="" textlink="">
      <xdr:nvSpPr>
        <xdr:cNvPr id="11" name="TextBox 10">
          <a:extLst>
            <a:ext uri="{FF2B5EF4-FFF2-40B4-BE49-F238E27FC236}">
              <a16:creationId xmlns:a16="http://schemas.microsoft.com/office/drawing/2014/main" id="{0290269D-F912-EBB4-471E-EECE72D56E61}"/>
            </a:ext>
          </a:extLst>
        </xdr:cNvPr>
        <xdr:cNvSpPr txBox="1"/>
      </xdr:nvSpPr>
      <xdr:spPr>
        <a:xfrm>
          <a:off x="8818562" y="1579563"/>
          <a:ext cx="3079750" cy="3087687"/>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u="sng"/>
            <a:t>Various</a:t>
          </a:r>
          <a:r>
            <a:rPr lang="en-US" sz="1300" b="1" u="sng" baseline="0"/>
            <a:t> worksheets in this workbook</a:t>
          </a:r>
          <a:endParaRPr lang="en-US" sz="1300" b="1" u="sng"/>
        </a:p>
      </xdr:txBody>
    </xdr:sp>
    <xdr:clientData/>
  </xdr:twoCellAnchor>
  <xdr:twoCellAnchor>
    <xdr:from>
      <xdr:col>14</xdr:col>
      <xdr:colOff>472917</xdr:colOff>
      <xdr:row>10</xdr:row>
      <xdr:rowOff>174620</xdr:rowOff>
    </xdr:from>
    <xdr:to>
      <xdr:col>17</xdr:col>
      <xdr:colOff>433547</xdr:colOff>
      <xdr:row>13</xdr:row>
      <xdr:rowOff>142870</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23744D2C-CA7C-47C3-8725-4588E2EABD1D}"/>
            </a:ext>
          </a:extLst>
        </xdr:cNvPr>
        <xdr:cNvSpPr/>
      </xdr:nvSpPr>
      <xdr:spPr>
        <a:xfrm>
          <a:off x="9474042" y="2000245"/>
          <a:ext cx="1889443" cy="515938"/>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50000"/>
                </a:schemeClr>
              </a:solidFill>
            </a:rPr>
            <a:t>Read this First</a:t>
          </a:r>
        </a:p>
      </xdr:txBody>
    </xdr:sp>
    <xdr:clientData/>
  </xdr:twoCellAnchor>
  <xdr:twoCellAnchor>
    <xdr:from>
      <xdr:col>14</xdr:col>
      <xdr:colOff>477838</xdr:colOff>
      <xdr:row>14</xdr:row>
      <xdr:rowOff>108741</xdr:rowOff>
    </xdr:from>
    <xdr:to>
      <xdr:col>17</xdr:col>
      <xdr:colOff>434975</xdr:colOff>
      <xdr:row>17</xdr:row>
      <xdr:rowOff>81753</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8D66E211-4871-4294-9C35-409F397C43F3}"/>
            </a:ext>
          </a:extLst>
        </xdr:cNvPr>
        <xdr:cNvSpPr/>
      </xdr:nvSpPr>
      <xdr:spPr>
        <a:xfrm>
          <a:off x="9478963" y="2664616"/>
          <a:ext cx="1885950" cy="520700"/>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50000"/>
                </a:schemeClr>
              </a:solidFill>
            </a:rPr>
            <a:t>Assessment</a:t>
          </a:r>
        </a:p>
      </xdr:txBody>
    </xdr:sp>
    <xdr:clientData/>
  </xdr:twoCellAnchor>
  <xdr:twoCellAnchor>
    <xdr:from>
      <xdr:col>14</xdr:col>
      <xdr:colOff>477124</xdr:colOff>
      <xdr:row>18</xdr:row>
      <xdr:rowOff>47625</xdr:rowOff>
    </xdr:from>
    <xdr:to>
      <xdr:col>17</xdr:col>
      <xdr:colOff>434261</xdr:colOff>
      <xdr:row>21</xdr:row>
      <xdr:rowOff>20637</xdr:rowOff>
    </xdr:to>
    <xdr:sp macro="" textlink="">
      <xdr:nvSpPr>
        <xdr:cNvPr id="8" name="Rectangle: Rounded Corners 7">
          <a:hlinkClick xmlns:r="http://schemas.openxmlformats.org/officeDocument/2006/relationships" r:id="rId4"/>
          <a:extLst>
            <a:ext uri="{FF2B5EF4-FFF2-40B4-BE49-F238E27FC236}">
              <a16:creationId xmlns:a16="http://schemas.microsoft.com/office/drawing/2014/main" id="{498C9734-42B1-4205-9433-86BB39E2B8BA}"/>
            </a:ext>
          </a:extLst>
        </xdr:cNvPr>
        <xdr:cNvSpPr/>
      </xdr:nvSpPr>
      <xdr:spPr>
        <a:xfrm>
          <a:off x="9478249" y="3333750"/>
          <a:ext cx="1885950" cy="52070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Compliance Dashboard</a:t>
          </a:r>
        </a:p>
      </xdr:txBody>
    </xdr:sp>
    <xdr:clientData/>
  </xdr:twoCellAnchor>
  <xdr:twoCellAnchor>
    <xdr:from>
      <xdr:col>14</xdr:col>
      <xdr:colOff>469900</xdr:colOff>
      <xdr:row>21</xdr:row>
      <xdr:rowOff>142870</xdr:rowOff>
    </xdr:from>
    <xdr:to>
      <xdr:col>17</xdr:col>
      <xdr:colOff>427037</xdr:colOff>
      <xdr:row>24</xdr:row>
      <xdr:rowOff>115883</xdr:rowOff>
    </xdr:to>
    <xdr:sp macro="" textlink="">
      <xdr:nvSpPr>
        <xdr:cNvPr id="9" name="Rectangle: Rounded Corners 8">
          <a:hlinkClick xmlns:r="http://schemas.openxmlformats.org/officeDocument/2006/relationships" r:id="rId5"/>
          <a:extLst>
            <a:ext uri="{FF2B5EF4-FFF2-40B4-BE49-F238E27FC236}">
              <a16:creationId xmlns:a16="http://schemas.microsoft.com/office/drawing/2014/main" id="{C74D1585-3B16-4F0D-8D0B-F5FD203A96CF}"/>
            </a:ext>
          </a:extLst>
        </xdr:cNvPr>
        <xdr:cNvSpPr/>
      </xdr:nvSpPr>
      <xdr:spPr>
        <a:xfrm>
          <a:off x="9471025" y="3976683"/>
          <a:ext cx="1885950" cy="52070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Roadmap</a:t>
          </a:r>
          <a:r>
            <a:rPr lang="en-US" sz="1200" b="1" baseline="0">
              <a:solidFill>
                <a:schemeClr val="tx1"/>
              </a:solidFill>
            </a:rPr>
            <a:t> </a:t>
          </a:r>
          <a:endParaRPr lang="en-US" sz="12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101600</xdr:rowOff>
    </xdr:from>
    <xdr:to>
      <xdr:col>3</xdr:col>
      <xdr:colOff>831850</xdr:colOff>
      <xdr:row>2</xdr:row>
      <xdr:rowOff>176213</xdr:rowOff>
    </xdr:to>
    <xdr:pic>
      <xdr:nvPicPr>
        <xdr:cNvPr id="15" name="Picture 14" descr="Graphical user interface, text&#10;&#10;Description automatically generated">
          <a:extLst>
            <a:ext uri="{FF2B5EF4-FFF2-40B4-BE49-F238E27FC236}">
              <a16:creationId xmlns:a16="http://schemas.microsoft.com/office/drawing/2014/main" id="{76CE3177-D1E2-4F0B-9464-868C6C18BF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01600"/>
          <a:ext cx="3082925" cy="769938"/>
        </a:xfrm>
        <a:prstGeom prst="rect">
          <a:avLst/>
        </a:prstGeom>
      </xdr:spPr>
    </xdr:pic>
    <xdr:clientData/>
  </xdr:twoCellAnchor>
  <xdr:twoCellAnchor editAs="oneCell">
    <xdr:from>
      <xdr:col>0</xdr:col>
      <xdr:colOff>127000</xdr:colOff>
      <xdr:row>0</xdr:row>
      <xdr:rowOff>101600</xdr:rowOff>
    </xdr:from>
    <xdr:to>
      <xdr:col>3</xdr:col>
      <xdr:colOff>831850</xdr:colOff>
      <xdr:row>2</xdr:row>
      <xdr:rowOff>176213</xdr:rowOff>
    </xdr:to>
    <xdr:pic>
      <xdr:nvPicPr>
        <xdr:cNvPr id="3" name="Picture 2" descr="Graphical user interface, text&#10;&#10;Description automatically generated">
          <a:extLst>
            <a:ext uri="{FF2B5EF4-FFF2-40B4-BE49-F238E27FC236}">
              <a16:creationId xmlns:a16="http://schemas.microsoft.com/office/drawing/2014/main" id="{4C13C80B-597D-4D2F-B0AD-29B4FCE5BF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01600"/>
          <a:ext cx="2952750" cy="769938"/>
        </a:xfrm>
        <a:prstGeom prst="rect">
          <a:avLst/>
        </a:prstGeom>
      </xdr:spPr>
    </xdr:pic>
    <xdr:clientData/>
  </xdr:twoCellAnchor>
  <xdr:twoCellAnchor editAs="oneCell">
    <xdr:from>
      <xdr:col>4</xdr:col>
      <xdr:colOff>6278574</xdr:colOff>
      <xdr:row>33</xdr:row>
      <xdr:rowOff>103189</xdr:rowOff>
    </xdr:from>
    <xdr:to>
      <xdr:col>4</xdr:col>
      <xdr:colOff>6954759</xdr:colOff>
      <xdr:row>33</xdr:row>
      <xdr:rowOff>455570</xdr:rowOff>
    </xdr:to>
    <xdr:pic>
      <xdr:nvPicPr>
        <xdr:cNvPr id="4" name="Picture 3">
          <a:extLst>
            <a:ext uri="{FF2B5EF4-FFF2-40B4-BE49-F238E27FC236}">
              <a16:creationId xmlns:a16="http://schemas.microsoft.com/office/drawing/2014/main" id="{429E600A-D0BF-4FAD-AF5B-82827035051E}"/>
            </a:ext>
          </a:extLst>
        </xdr:cNvPr>
        <xdr:cNvPicPr>
          <a:picLocks noChangeAspect="1"/>
        </xdr:cNvPicPr>
      </xdr:nvPicPr>
      <xdr:blipFill>
        <a:blip xmlns:r="http://schemas.openxmlformats.org/officeDocument/2006/relationships" r:embed="rId2"/>
        <a:stretch>
          <a:fillRect/>
        </a:stretch>
      </xdr:blipFill>
      <xdr:spPr>
        <a:xfrm>
          <a:off x="10219543" y="23094158"/>
          <a:ext cx="676185" cy="352381"/>
        </a:xfrm>
        <a:prstGeom prst="rect">
          <a:avLst/>
        </a:prstGeom>
      </xdr:spPr>
    </xdr:pic>
    <xdr:clientData/>
  </xdr:twoCellAnchor>
  <xdr:twoCellAnchor>
    <xdr:from>
      <xdr:col>4</xdr:col>
      <xdr:colOff>4095750</xdr:colOff>
      <xdr:row>0</xdr:row>
      <xdr:rowOff>250032</xdr:rowOff>
    </xdr:from>
    <xdr:to>
      <xdr:col>4</xdr:col>
      <xdr:colOff>6834188</xdr:colOff>
      <xdr:row>2</xdr:row>
      <xdr:rowOff>71437</xdr:rowOff>
    </xdr:to>
    <xdr:sp macro="" textlink="">
      <xdr:nvSpPr>
        <xdr:cNvPr id="2" name="TextBox 1">
          <a:extLst>
            <a:ext uri="{FF2B5EF4-FFF2-40B4-BE49-F238E27FC236}">
              <a16:creationId xmlns:a16="http://schemas.microsoft.com/office/drawing/2014/main" id="{E7388F65-2D2D-48F7-8C53-64D719AFC94F}"/>
            </a:ext>
          </a:extLst>
        </xdr:cNvPr>
        <xdr:cNvSpPr txBox="1"/>
      </xdr:nvSpPr>
      <xdr:spPr>
        <a:xfrm>
          <a:off x="8036719" y="250032"/>
          <a:ext cx="2738438" cy="511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Click here to go to 'Home' worksheet</a:t>
          </a:r>
          <a:r>
            <a:rPr lang="en-US" sz="1100" b="1" baseline="0"/>
            <a:t> -----&gt;</a:t>
          </a:r>
          <a:endParaRPr lang="en-US" sz="1100" b="1"/>
        </a:p>
      </xdr:txBody>
    </xdr:sp>
    <xdr:clientData/>
  </xdr:twoCellAnchor>
  <xdr:twoCellAnchor editAs="oneCell">
    <xdr:from>
      <xdr:col>4</xdr:col>
      <xdr:colOff>6822282</xdr:colOff>
      <xdr:row>1</xdr:row>
      <xdr:rowOff>11906</xdr:rowOff>
    </xdr:from>
    <xdr:to>
      <xdr:col>4</xdr:col>
      <xdr:colOff>7336568</xdr:colOff>
      <xdr:row>2</xdr:row>
      <xdr:rowOff>59471</xdr:rowOff>
    </xdr:to>
    <xdr:pic>
      <xdr:nvPicPr>
        <xdr:cNvPr id="5" name="Picture 4">
          <a:hlinkClick xmlns:r="http://schemas.openxmlformats.org/officeDocument/2006/relationships" r:id="rId3"/>
          <a:extLst>
            <a:ext uri="{FF2B5EF4-FFF2-40B4-BE49-F238E27FC236}">
              <a16:creationId xmlns:a16="http://schemas.microsoft.com/office/drawing/2014/main" id="{97E287D0-55D6-41A5-9352-0ABA799F3A24}"/>
            </a:ext>
          </a:extLst>
        </xdr:cNvPr>
        <xdr:cNvPicPr>
          <a:picLocks noChangeAspect="1"/>
        </xdr:cNvPicPr>
      </xdr:nvPicPr>
      <xdr:blipFill>
        <a:blip xmlns:r="http://schemas.openxmlformats.org/officeDocument/2006/relationships" r:embed="rId4"/>
        <a:stretch>
          <a:fillRect/>
        </a:stretch>
      </xdr:blipFill>
      <xdr:spPr>
        <a:xfrm>
          <a:off x="10763251" y="273844"/>
          <a:ext cx="514286" cy="4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762000</xdr:colOff>
      <xdr:row>0</xdr:row>
      <xdr:rowOff>214313</xdr:rowOff>
    </xdr:from>
    <xdr:to>
      <xdr:col>11</xdr:col>
      <xdr:colOff>1190625</xdr:colOff>
      <xdr:row>0</xdr:row>
      <xdr:rowOff>690563</xdr:rowOff>
    </xdr:to>
    <xdr:sp macro="" textlink="">
      <xdr:nvSpPr>
        <xdr:cNvPr id="2" name="TextBox 1">
          <a:hlinkClick xmlns:r="http://schemas.openxmlformats.org/officeDocument/2006/relationships" r:id="rId1"/>
          <a:extLst>
            <a:ext uri="{FF2B5EF4-FFF2-40B4-BE49-F238E27FC236}">
              <a16:creationId xmlns:a16="http://schemas.microsoft.com/office/drawing/2014/main" id="{32B9708D-3857-355D-5327-52C954BF6003}"/>
            </a:ext>
          </a:extLst>
        </xdr:cNvPr>
        <xdr:cNvSpPr txBox="1"/>
      </xdr:nvSpPr>
      <xdr:spPr>
        <a:xfrm>
          <a:off x="18549938" y="214313"/>
          <a:ext cx="330200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t>View Roadmap</a:t>
          </a:r>
        </a:p>
      </xdr:txBody>
    </xdr:sp>
    <xdr:clientData/>
  </xdr:twoCellAnchor>
  <xdr:twoCellAnchor editAs="oneCell">
    <xdr:from>
      <xdr:col>1</xdr:col>
      <xdr:colOff>52916</xdr:colOff>
      <xdr:row>0</xdr:row>
      <xdr:rowOff>42334</xdr:rowOff>
    </xdr:from>
    <xdr:to>
      <xdr:col>4</xdr:col>
      <xdr:colOff>577850</xdr:colOff>
      <xdr:row>0</xdr:row>
      <xdr:rowOff>815447</xdr:rowOff>
    </xdr:to>
    <xdr:pic>
      <xdr:nvPicPr>
        <xdr:cNvPr id="3" name="Picture 2" descr="Graphical user interface, text&#10;&#10;Description automatically generated">
          <a:extLst>
            <a:ext uri="{FF2B5EF4-FFF2-40B4-BE49-F238E27FC236}">
              <a16:creationId xmlns:a16="http://schemas.microsoft.com/office/drawing/2014/main" id="{9E5F3259-98F6-460D-8EAA-E00AFFBF1BF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166" y="42334"/>
          <a:ext cx="2948517" cy="773113"/>
        </a:xfrm>
        <a:prstGeom prst="rect">
          <a:avLst/>
        </a:prstGeom>
      </xdr:spPr>
    </xdr:pic>
    <xdr:clientData/>
  </xdr:twoCellAnchor>
  <xdr:twoCellAnchor>
    <xdr:from>
      <xdr:col>5</xdr:col>
      <xdr:colOff>2148415</xdr:colOff>
      <xdr:row>0</xdr:row>
      <xdr:rowOff>201083</xdr:rowOff>
    </xdr:from>
    <xdr:to>
      <xdr:col>5</xdr:col>
      <xdr:colOff>4886853</xdr:colOff>
      <xdr:row>0</xdr:row>
      <xdr:rowOff>713051</xdr:rowOff>
    </xdr:to>
    <xdr:sp macro="" textlink="">
      <xdr:nvSpPr>
        <xdr:cNvPr id="4" name="TextBox 3">
          <a:extLst>
            <a:ext uri="{FF2B5EF4-FFF2-40B4-BE49-F238E27FC236}">
              <a16:creationId xmlns:a16="http://schemas.microsoft.com/office/drawing/2014/main" id="{A009ABFA-20D3-4AE7-B49C-C5E6E949DD41}"/>
            </a:ext>
          </a:extLst>
        </xdr:cNvPr>
        <xdr:cNvSpPr txBox="1"/>
      </xdr:nvSpPr>
      <xdr:spPr>
        <a:xfrm>
          <a:off x="6275915" y="201083"/>
          <a:ext cx="2738438" cy="511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Click here to go to 'Home' worksheet</a:t>
          </a:r>
          <a:r>
            <a:rPr lang="en-US" sz="1100" b="1" baseline="0"/>
            <a:t> -----&gt;</a:t>
          </a:r>
          <a:endParaRPr lang="en-US" sz="1100" b="1"/>
        </a:p>
      </xdr:txBody>
    </xdr:sp>
    <xdr:clientData/>
  </xdr:twoCellAnchor>
  <xdr:twoCellAnchor editAs="oneCell">
    <xdr:from>
      <xdr:col>5</xdr:col>
      <xdr:colOff>4829970</xdr:colOff>
      <xdr:row>0</xdr:row>
      <xdr:rowOff>238125</xdr:rowOff>
    </xdr:from>
    <xdr:to>
      <xdr:col>6</xdr:col>
      <xdr:colOff>253673</xdr:colOff>
      <xdr:row>0</xdr:row>
      <xdr:rowOff>714315</xdr:rowOff>
    </xdr:to>
    <xdr:pic>
      <xdr:nvPicPr>
        <xdr:cNvPr id="5" name="Picture 4">
          <a:hlinkClick xmlns:r="http://schemas.openxmlformats.org/officeDocument/2006/relationships" r:id="rId3"/>
          <a:extLst>
            <a:ext uri="{FF2B5EF4-FFF2-40B4-BE49-F238E27FC236}">
              <a16:creationId xmlns:a16="http://schemas.microsoft.com/office/drawing/2014/main" id="{E9369144-D831-497B-922F-DD0BA33F06DC}"/>
            </a:ext>
          </a:extLst>
        </xdr:cNvPr>
        <xdr:cNvPicPr>
          <a:picLocks noChangeAspect="1"/>
        </xdr:cNvPicPr>
      </xdr:nvPicPr>
      <xdr:blipFill>
        <a:blip xmlns:r="http://schemas.openxmlformats.org/officeDocument/2006/relationships" r:embed="rId4"/>
        <a:stretch>
          <a:fillRect/>
        </a:stretch>
      </xdr:blipFill>
      <xdr:spPr>
        <a:xfrm>
          <a:off x="8957470" y="238125"/>
          <a:ext cx="514286" cy="4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266025</xdr:colOff>
      <xdr:row>4</xdr:row>
      <xdr:rowOff>740833</xdr:rowOff>
    </xdr:from>
    <xdr:to>
      <xdr:col>28</xdr:col>
      <xdr:colOff>1672167</xdr:colOff>
      <xdr:row>17</xdr:row>
      <xdr:rowOff>137583</xdr:rowOff>
    </xdr:to>
    <xdr:graphicFrame macro="">
      <xdr:nvGraphicFramePr>
        <xdr:cNvPr id="3" name="Chart 2">
          <a:extLst>
            <a:ext uri="{FF2B5EF4-FFF2-40B4-BE49-F238E27FC236}">
              <a16:creationId xmlns:a16="http://schemas.microsoft.com/office/drawing/2014/main" id="{30C50A5B-FA3A-45B1-AE2C-556D5417F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xdr:row>
      <xdr:rowOff>444501</xdr:rowOff>
    </xdr:from>
    <xdr:to>
      <xdr:col>7</xdr:col>
      <xdr:colOff>518584</xdr:colOff>
      <xdr:row>9</xdr:row>
      <xdr:rowOff>1174750</xdr:rowOff>
    </xdr:to>
    <xdr:graphicFrame macro="">
      <xdr:nvGraphicFramePr>
        <xdr:cNvPr id="5" name="Chart 4">
          <a:extLst>
            <a:ext uri="{FF2B5EF4-FFF2-40B4-BE49-F238E27FC236}">
              <a16:creationId xmlns:a16="http://schemas.microsoft.com/office/drawing/2014/main" id="{64A2BEA3-B254-4009-9456-2898EB2A5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269875</xdr:colOff>
      <xdr:row>1</xdr:row>
      <xdr:rowOff>0</xdr:rowOff>
    </xdr:from>
    <xdr:to>
      <xdr:col>7</xdr:col>
      <xdr:colOff>31750</xdr:colOff>
      <xdr:row>3</xdr:row>
      <xdr:rowOff>317500</xdr:rowOff>
    </xdr:to>
    <xdr:pic>
      <xdr:nvPicPr>
        <xdr:cNvPr id="12" name="Picture 11" descr="Graphical user interface, text&#10;&#10;Description automatically generated">
          <a:extLst>
            <a:ext uri="{FF2B5EF4-FFF2-40B4-BE49-F238E27FC236}">
              <a16:creationId xmlns:a16="http://schemas.microsoft.com/office/drawing/2014/main" id="{E6EC5B63-87E6-437B-8BCC-54B0AAC257F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875" y="269875"/>
          <a:ext cx="3286125" cy="1047750"/>
        </a:xfrm>
        <a:prstGeom prst="rect">
          <a:avLst/>
        </a:prstGeom>
      </xdr:spPr>
    </xdr:pic>
    <xdr:clientData/>
  </xdr:twoCellAnchor>
  <xdr:twoCellAnchor>
    <xdr:from>
      <xdr:col>25</xdr:col>
      <xdr:colOff>508000</xdr:colOff>
      <xdr:row>1</xdr:row>
      <xdr:rowOff>231993</xdr:rowOff>
    </xdr:from>
    <xdr:to>
      <xdr:col>28</xdr:col>
      <xdr:colOff>597099</xdr:colOff>
      <xdr:row>3</xdr:row>
      <xdr:rowOff>121225</xdr:rowOff>
    </xdr:to>
    <xdr:sp macro="" textlink="">
      <xdr:nvSpPr>
        <xdr:cNvPr id="13" name="TextBox 12">
          <a:extLst>
            <a:ext uri="{FF2B5EF4-FFF2-40B4-BE49-F238E27FC236}">
              <a16:creationId xmlns:a16="http://schemas.microsoft.com/office/drawing/2014/main" id="{FF5F2A1F-E6D7-4629-8F92-8442F5F97E0B}"/>
            </a:ext>
          </a:extLst>
        </xdr:cNvPr>
        <xdr:cNvSpPr txBox="1"/>
      </xdr:nvSpPr>
      <xdr:spPr>
        <a:xfrm>
          <a:off x="14605000" y="501868"/>
          <a:ext cx="3708599" cy="6194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t>Click here to go to 'Home' worksheet</a:t>
          </a:r>
          <a:r>
            <a:rPr lang="en-US" sz="1500" b="1" baseline="0"/>
            <a:t> -----&gt;</a:t>
          </a:r>
          <a:endParaRPr lang="en-US" sz="1500" b="1"/>
        </a:p>
      </xdr:txBody>
    </xdr:sp>
    <xdr:clientData/>
  </xdr:twoCellAnchor>
  <xdr:twoCellAnchor editAs="oneCell">
    <xdr:from>
      <xdr:col>28</xdr:col>
      <xdr:colOff>440254</xdr:colOff>
      <xdr:row>1</xdr:row>
      <xdr:rowOff>222875</xdr:rowOff>
    </xdr:from>
    <xdr:to>
      <xdr:col>28</xdr:col>
      <xdr:colOff>1193222</xdr:colOff>
      <xdr:row>3</xdr:row>
      <xdr:rowOff>189815</xdr:rowOff>
    </xdr:to>
    <xdr:pic>
      <xdr:nvPicPr>
        <xdr:cNvPr id="14" name="Picture 13">
          <a:hlinkClick xmlns:r="http://schemas.openxmlformats.org/officeDocument/2006/relationships" r:id="rId4"/>
          <a:extLst>
            <a:ext uri="{FF2B5EF4-FFF2-40B4-BE49-F238E27FC236}">
              <a16:creationId xmlns:a16="http://schemas.microsoft.com/office/drawing/2014/main" id="{44677ECA-71E5-48A7-8B05-D01F0B0CA117}"/>
            </a:ext>
          </a:extLst>
        </xdr:cNvPr>
        <xdr:cNvPicPr>
          <a:picLocks noChangeAspect="1"/>
        </xdr:cNvPicPr>
      </xdr:nvPicPr>
      <xdr:blipFill>
        <a:blip xmlns:r="http://schemas.openxmlformats.org/officeDocument/2006/relationships" r:embed="rId5"/>
        <a:stretch>
          <a:fillRect/>
        </a:stretch>
      </xdr:blipFill>
      <xdr:spPr>
        <a:xfrm>
          <a:off x="18156754" y="492750"/>
          <a:ext cx="752968" cy="69719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0.07809</cdr:x>
      <cdr:y>0.0411</cdr:y>
    </cdr:from>
    <cdr:to>
      <cdr:x>0.94458</cdr:x>
      <cdr:y>0.11742</cdr:y>
    </cdr:to>
    <cdr:sp macro="" textlink="">
      <cdr:nvSpPr>
        <cdr:cNvPr id="2" name="TextBox 1">
          <a:extLst xmlns:a="http://schemas.openxmlformats.org/drawingml/2006/main">
            <a:ext uri="{FF2B5EF4-FFF2-40B4-BE49-F238E27FC236}">
              <a16:creationId xmlns:a16="http://schemas.microsoft.com/office/drawing/2014/main" id="{724E7E3A-0689-1E6D-E9B5-6FB1456BD840}"/>
            </a:ext>
          </a:extLst>
        </cdr:cNvPr>
        <cdr:cNvSpPr txBox="1"/>
      </cdr:nvSpPr>
      <cdr:spPr>
        <a:xfrm xmlns:a="http://schemas.openxmlformats.org/drawingml/2006/main">
          <a:off x="328083" y="222249"/>
          <a:ext cx="3640667"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000" b="1"/>
            <a:t>Overall Compliance State</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xdr:col>
      <xdr:colOff>52916</xdr:colOff>
      <xdr:row>0</xdr:row>
      <xdr:rowOff>42334</xdr:rowOff>
    </xdr:from>
    <xdr:to>
      <xdr:col>3</xdr:col>
      <xdr:colOff>613833</xdr:colOff>
      <xdr:row>0</xdr:row>
      <xdr:rowOff>793750</xdr:rowOff>
    </xdr:to>
    <xdr:pic>
      <xdr:nvPicPr>
        <xdr:cNvPr id="3" name="Picture 2" descr="Graphical user interface, text&#10;&#10;Description automatically generated">
          <a:extLst>
            <a:ext uri="{FF2B5EF4-FFF2-40B4-BE49-F238E27FC236}">
              <a16:creationId xmlns:a16="http://schemas.microsoft.com/office/drawing/2014/main" id="{2805EA95-E598-4C2B-ACB0-8F01491A5B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42334"/>
          <a:ext cx="2815167" cy="751416"/>
        </a:xfrm>
        <a:prstGeom prst="rect">
          <a:avLst/>
        </a:prstGeom>
      </xdr:spPr>
    </xdr:pic>
    <xdr:clientData/>
  </xdr:twoCellAnchor>
  <xdr:twoCellAnchor>
    <xdr:from>
      <xdr:col>6</xdr:col>
      <xdr:colOff>1121833</xdr:colOff>
      <xdr:row>0</xdr:row>
      <xdr:rowOff>296333</xdr:rowOff>
    </xdr:from>
    <xdr:to>
      <xdr:col>8</xdr:col>
      <xdr:colOff>984249</xdr:colOff>
      <xdr:row>0</xdr:row>
      <xdr:rowOff>808301</xdr:rowOff>
    </xdr:to>
    <xdr:sp macro="" textlink="">
      <xdr:nvSpPr>
        <xdr:cNvPr id="4" name="TextBox 3">
          <a:extLst>
            <a:ext uri="{FF2B5EF4-FFF2-40B4-BE49-F238E27FC236}">
              <a16:creationId xmlns:a16="http://schemas.microsoft.com/office/drawing/2014/main" id="{F3E44653-BBF1-4009-A782-44990153E3FE}"/>
            </a:ext>
          </a:extLst>
        </xdr:cNvPr>
        <xdr:cNvSpPr txBox="1"/>
      </xdr:nvSpPr>
      <xdr:spPr>
        <a:xfrm>
          <a:off x="11895666" y="296333"/>
          <a:ext cx="3079750" cy="51196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Click here to go to 'Home' worksheet</a:t>
          </a:r>
          <a:r>
            <a:rPr lang="en-US" sz="1100" b="1" baseline="0"/>
            <a:t> -----&gt;</a:t>
          </a:r>
          <a:endParaRPr lang="en-US" sz="1100" b="1"/>
        </a:p>
      </xdr:txBody>
    </xdr:sp>
    <xdr:clientData/>
  </xdr:twoCellAnchor>
  <xdr:twoCellAnchor editAs="oneCell">
    <xdr:from>
      <xdr:col>8</xdr:col>
      <xdr:colOff>764909</xdr:colOff>
      <xdr:row>0</xdr:row>
      <xdr:rowOff>312209</xdr:rowOff>
    </xdr:from>
    <xdr:to>
      <xdr:col>8</xdr:col>
      <xdr:colOff>1217081</xdr:colOff>
      <xdr:row>0</xdr:row>
      <xdr:rowOff>772583</xdr:rowOff>
    </xdr:to>
    <xdr:pic>
      <xdr:nvPicPr>
        <xdr:cNvPr id="5" name="Picture 4">
          <a:hlinkClick xmlns:r="http://schemas.openxmlformats.org/officeDocument/2006/relationships" r:id="rId2"/>
          <a:extLst>
            <a:ext uri="{FF2B5EF4-FFF2-40B4-BE49-F238E27FC236}">
              <a16:creationId xmlns:a16="http://schemas.microsoft.com/office/drawing/2014/main" id="{987629C5-8204-4B0F-A79A-32BEEB9A2CA7}"/>
            </a:ext>
          </a:extLst>
        </xdr:cNvPr>
        <xdr:cNvPicPr>
          <a:picLocks noChangeAspect="1"/>
        </xdr:cNvPicPr>
      </xdr:nvPicPr>
      <xdr:blipFill>
        <a:blip xmlns:r="http://schemas.openxmlformats.org/officeDocument/2006/relationships" r:embed="rId3"/>
        <a:stretch>
          <a:fillRect/>
        </a:stretch>
      </xdr:blipFill>
      <xdr:spPr>
        <a:xfrm>
          <a:off x="14756076" y="312209"/>
          <a:ext cx="452172" cy="4603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309218</xdr:colOff>
      <xdr:row>14</xdr:row>
      <xdr:rowOff>176696</xdr:rowOff>
    </xdr:from>
    <xdr:to>
      <xdr:col>15</xdr:col>
      <xdr:colOff>390072</xdr:colOff>
      <xdr:row>16</xdr:row>
      <xdr:rowOff>11734</xdr:rowOff>
    </xdr:to>
    <xdr:graphicFrame macro="">
      <xdr:nvGraphicFramePr>
        <xdr:cNvPr id="2" name="Chart 1">
          <a:extLst>
            <a:ext uri="{FF2B5EF4-FFF2-40B4-BE49-F238E27FC236}">
              <a16:creationId xmlns:a16="http://schemas.microsoft.com/office/drawing/2014/main" id="{3EEFCB33-8483-4FCA-A0CD-48C07D4D1D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69FE-AB1F-4A15-A8DE-4C161165D8B3}">
  <sheetPr codeName="Sheet6"/>
  <dimension ref="A1:AM34"/>
  <sheetViews>
    <sheetView tabSelected="1" zoomScale="90" zoomScaleNormal="90" workbookViewId="0"/>
  </sheetViews>
  <sheetFormatPr defaultColWidth="8.7109375" defaultRowHeight="15" x14ac:dyDescent="0.25"/>
  <cols>
    <col min="1" max="10" width="9.140625" style="29" customWidth="1"/>
    <col min="11" max="14" width="9.140625" style="29"/>
    <col min="15" max="39" width="9.140625" style="29" customWidth="1"/>
    <col min="40" max="16384" width="8.7109375" style="26"/>
  </cols>
  <sheetData>
    <row r="1" spans="1:22" x14ac:dyDescent="0.25">
      <c r="A1" s="28"/>
      <c r="B1" s="28"/>
      <c r="C1" s="28"/>
      <c r="D1" s="28"/>
      <c r="E1" s="28"/>
      <c r="F1" s="28"/>
      <c r="G1" s="28"/>
      <c r="H1" s="28"/>
      <c r="I1" s="28"/>
      <c r="J1" s="28"/>
      <c r="K1" s="28"/>
      <c r="L1" s="28"/>
      <c r="M1" s="28"/>
      <c r="N1" s="28"/>
      <c r="O1" s="28"/>
      <c r="P1" s="28"/>
      <c r="Q1" s="28"/>
      <c r="R1" s="28"/>
      <c r="S1" s="28"/>
      <c r="V1" s="29" t="s">
        <v>395</v>
      </c>
    </row>
    <row r="2" spans="1:22" x14ac:dyDescent="0.25">
      <c r="A2" s="28"/>
      <c r="B2" s="28"/>
      <c r="C2" s="28"/>
      <c r="D2" s="28"/>
      <c r="E2" s="28"/>
      <c r="F2" s="28"/>
      <c r="G2" s="28"/>
      <c r="H2" s="28"/>
      <c r="I2" s="28"/>
      <c r="J2" s="28"/>
      <c r="K2" s="28"/>
      <c r="L2" s="28"/>
      <c r="M2" s="28"/>
      <c r="N2" s="28"/>
      <c r="O2" s="28"/>
      <c r="P2" s="28"/>
      <c r="Q2" s="28"/>
      <c r="R2" s="28"/>
      <c r="S2" s="28"/>
    </row>
    <row r="3" spans="1:22" x14ac:dyDescent="0.25">
      <c r="A3" s="28"/>
      <c r="B3" s="28"/>
      <c r="C3" s="28"/>
      <c r="D3" s="28"/>
      <c r="E3" s="28"/>
      <c r="F3" s="28"/>
      <c r="G3" s="28"/>
      <c r="H3" s="28"/>
      <c r="I3" s="28"/>
      <c r="J3" s="28"/>
      <c r="K3" s="28"/>
      <c r="L3" s="28"/>
      <c r="M3" s="28"/>
      <c r="N3" s="28"/>
      <c r="O3" s="28"/>
      <c r="P3" s="28"/>
      <c r="Q3" s="28"/>
      <c r="R3" s="28"/>
      <c r="S3" s="28"/>
    </row>
    <row r="4" spans="1:22" x14ac:dyDescent="0.25">
      <c r="A4" s="28"/>
      <c r="B4" s="28"/>
      <c r="C4" s="28"/>
      <c r="D4" s="28"/>
      <c r="E4" s="28"/>
      <c r="F4" s="28"/>
      <c r="G4" s="28"/>
      <c r="H4" s="28"/>
      <c r="I4" s="28"/>
      <c r="J4" s="28"/>
      <c r="K4" s="28"/>
      <c r="L4" s="28"/>
      <c r="M4" s="28"/>
      <c r="N4" s="28"/>
      <c r="O4" s="28"/>
      <c r="P4" s="28"/>
      <c r="Q4" s="28"/>
      <c r="R4" s="28"/>
      <c r="S4" s="28"/>
    </row>
    <row r="5" spans="1:22" x14ac:dyDescent="0.25">
      <c r="A5" s="28"/>
      <c r="B5" s="28"/>
      <c r="C5" s="28"/>
      <c r="D5" s="28"/>
      <c r="E5" s="28"/>
      <c r="F5" s="28"/>
      <c r="G5" s="28"/>
      <c r="H5" s="28"/>
      <c r="I5" s="28"/>
      <c r="J5" s="28"/>
      <c r="K5" s="28"/>
      <c r="L5" s="28"/>
      <c r="M5" s="28"/>
      <c r="N5" s="28"/>
      <c r="O5" s="28"/>
      <c r="P5" s="28"/>
      <c r="Q5" s="28"/>
      <c r="R5" s="28"/>
      <c r="S5" s="28"/>
    </row>
    <row r="6" spans="1:22" x14ac:dyDescent="0.25">
      <c r="A6" s="28"/>
      <c r="B6" s="28"/>
      <c r="C6" s="28"/>
      <c r="D6" s="28"/>
      <c r="E6" s="28"/>
      <c r="F6" s="28"/>
      <c r="G6" s="28"/>
      <c r="H6" s="28"/>
      <c r="I6" s="28"/>
      <c r="J6" s="28"/>
      <c r="K6" s="28"/>
      <c r="L6" s="28"/>
      <c r="M6" s="28"/>
      <c r="N6" s="28"/>
      <c r="O6" s="28"/>
      <c r="P6" s="28"/>
      <c r="Q6" s="28"/>
      <c r="R6" s="28"/>
      <c r="S6" s="28"/>
    </row>
    <row r="7" spans="1:22" x14ac:dyDescent="0.25">
      <c r="A7" s="28"/>
      <c r="B7" s="28"/>
      <c r="C7" s="28"/>
      <c r="D7" s="28"/>
      <c r="E7" s="28"/>
      <c r="F7" s="28"/>
      <c r="G7" s="28"/>
      <c r="H7" s="28"/>
      <c r="I7" s="28"/>
      <c r="J7" s="28"/>
      <c r="K7" s="28"/>
      <c r="L7" s="28"/>
      <c r="M7" s="28"/>
      <c r="N7" s="28"/>
      <c r="O7" s="28"/>
      <c r="P7" s="28"/>
      <c r="Q7" s="28"/>
      <c r="R7" s="28"/>
      <c r="S7" s="28"/>
    </row>
    <row r="8" spans="1:22" x14ac:dyDescent="0.25">
      <c r="A8" s="28"/>
      <c r="B8" s="28"/>
      <c r="C8" s="28"/>
      <c r="D8" s="28"/>
      <c r="E8" s="28"/>
      <c r="F8" s="28"/>
      <c r="G8" s="28"/>
      <c r="H8" s="28"/>
      <c r="I8" s="28"/>
      <c r="J8" s="28"/>
      <c r="K8" s="28"/>
      <c r="L8" s="28"/>
      <c r="M8" s="28"/>
      <c r="N8" s="28"/>
      <c r="O8" s="28"/>
      <c r="P8" s="28"/>
      <c r="Q8" s="28"/>
      <c r="R8" s="28"/>
      <c r="S8" s="28"/>
    </row>
    <row r="9" spans="1:22" x14ac:dyDescent="0.25">
      <c r="A9" s="28"/>
      <c r="B9" s="28"/>
      <c r="C9" s="28"/>
      <c r="D9" s="28"/>
      <c r="E9" s="28"/>
      <c r="F9" s="28"/>
      <c r="G9" s="28"/>
      <c r="H9" s="28"/>
      <c r="I9" s="28"/>
      <c r="J9" s="28"/>
      <c r="K9" s="28"/>
      <c r="L9" s="28"/>
      <c r="M9" s="28"/>
      <c r="N9" s="28"/>
      <c r="O9" s="28"/>
      <c r="P9" s="28"/>
      <c r="Q9" s="28"/>
      <c r="R9" s="28"/>
      <c r="S9" s="28"/>
    </row>
    <row r="10" spans="1:22" x14ac:dyDescent="0.25">
      <c r="A10" s="28"/>
      <c r="B10" s="28"/>
      <c r="C10" s="28"/>
      <c r="D10" s="28"/>
      <c r="E10" s="28"/>
      <c r="F10" s="28"/>
      <c r="G10" s="28"/>
      <c r="H10" s="28"/>
      <c r="I10" s="28"/>
      <c r="J10" s="28"/>
      <c r="K10" s="28"/>
      <c r="L10" s="28"/>
      <c r="M10" s="28"/>
      <c r="N10" s="28"/>
      <c r="O10" s="28"/>
      <c r="P10" s="28"/>
      <c r="Q10" s="28"/>
      <c r="R10" s="28"/>
      <c r="S10" s="28"/>
    </row>
    <row r="11" spans="1:22" x14ac:dyDescent="0.25">
      <c r="A11" s="28"/>
      <c r="B11" s="28"/>
      <c r="C11" s="28"/>
      <c r="D11" s="28"/>
      <c r="E11" s="28"/>
      <c r="F11" s="28"/>
      <c r="G11" s="28"/>
      <c r="H11" s="28"/>
      <c r="I11" s="28"/>
      <c r="J11" s="28"/>
      <c r="K11" s="28"/>
      <c r="L11" s="28"/>
      <c r="M11" s="28"/>
      <c r="N11" s="28"/>
      <c r="O11" s="28"/>
      <c r="P11" s="28"/>
      <c r="Q11" s="28"/>
      <c r="R11" s="28"/>
      <c r="S11" s="28"/>
    </row>
    <row r="12" spans="1:22" x14ac:dyDescent="0.25">
      <c r="A12" s="28"/>
      <c r="B12" s="28"/>
      <c r="C12" s="28"/>
      <c r="D12" s="28"/>
      <c r="E12" s="28"/>
      <c r="F12" s="28"/>
      <c r="G12" s="28"/>
      <c r="H12" s="28"/>
      <c r="I12" s="28"/>
      <c r="J12" s="28"/>
      <c r="K12" s="28"/>
      <c r="L12" s="28"/>
      <c r="M12" s="28"/>
      <c r="N12" s="28"/>
      <c r="O12" s="28"/>
      <c r="P12" s="28"/>
      <c r="Q12" s="28"/>
      <c r="R12" s="28"/>
      <c r="S12" s="28"/>
    </row>
    <row r="13" spans="1:22" x14ac:dyDescent="0.25">
      <c r="A13" s="28"/>
      <c r="B13" s="28"/>
      <c r="C13" s="28"/>
      <c r="D13" s="28"/>
      <c r="E13" s="28"/>
      <c r="F13" s="28"/>
      <c r="G13" s="28"/>
      <c r="H13" s="28"/>
      <c r="I13" s="28"/>
      <c r="J13" s="28"/>
      <c r="K13" s="28"/>
      <c r="L13" s="28"/>
      <c r="M13" s="28"/>
      <c r="N13" s="28"/>
      <c r="O13" s="28"/>
      <c r="P13" s="28"/>
      <c r="Q13" s="28"/>
      <c r="R13" s="28"/>
      <c r="S13" s="28"/>
    </row>
    <row r="14" spans="1:22" x14ac:dyDescent="0.25">
      <c r="A14" s="28"/>
      <c r="B14" s="28"/>
      <c r="C14" s="28"/>
      <c r="D14" s="28"/>
      <c r="E14" s="28"/>
      <c r="F14" s="28"/>
      <c r="G14" s="28"/>
      <c r="H14" s="28"/>
      <c r="I14" s="28"/>
      <c r="J14" s="28"/>
      <c r="K14" s="28"/>
      <c r="L14" s="28"/>
      <c r="M14" s="28"/>
      <c r="N14" s="28"/>
      <c r="O14" s="28"/>
      <c r="P14" s="28"/>
      <c r="Q14" s="28"/>
      <c r="R14" s="28"/>
      <c r="S14" s="28"/>
    </row>
    <row r="15" spans="1:22" x14ac:dyDescent="0.25">
      <c r="A15" s="28"/>
      <c r="B15" s="28"/>
      <c r="C15" s="28"/>
      <c r="D15" s="28"/>
      <c r="E15" s="28"/>
      <c r="F15" s="28"/>
      <c r="G15" s="28"/>
      <c r="H15" s="28"/>
      <c r="I15" s="28"/>
      <c r="J15" s="28"/>
      <c r="K15" s="28"/>
      <c r="L15" s="28"/>
      <c r="M15" s="28"/>
      <c r="N15" s="28"/>
      <c r="O15" s="28"/>
      <c r="P15" s="28"/>
      <c r="Q15" s="28"/>
      <c r="R15" s="28"/>
      <c r="S15" s="28"/>
    </row>
    <row r="16" spans="1:22" x14ac:dyDescent="0.25">
      <c r="A16" s="28"/>
      <c r="B16" s="28"/>
      <c r="C16" s="28"/>
      <c r="D16" s="28"/>
      <c r="E16" s="28"/>
      <c r="F16" s="28"/>
      <c r="G16" s="28"/>
      <c r="H16" s="28"/>
      <c r="I16" s="28"/>
      <c r="J16" s="28"/>
      <c r="K16" s="28"/>
      <c r="L16" s="28"/>
      <c r="M16" s="28"/>
      <c r="N16" s="28"/>
      <c r="O16" s="28"/>
      <c r="P16" s="28"/>
      <c r="Q16" s="28"/>
      <c r="R16" s="28"/>
      <c r="S16" s="28"/>
    </row>
    <row r="17" spans="1:19" x14ac:dyDescent="0.25">
      <c r="A17" s="28"/>
      <c r="B17" s="28"/>
      <c r="C17" s="28"/>
      <c r="D17" s="28"/>
      <c r="E17" s="28"/>
      <c r="F17" s="28"/>
      <c r="G17" s="28"/>
      <c r="H17" s="28"/>
      <c r="I17" s="28"/>
      <c r="J17" s="28"/>
      <c r="K17" s="28"/>
      <c r="L17" s="28"/>
      <c r="M17" s="28"/>
      <c r="N17" s="28"/>
      <c r="O17" s="28"/>
      <c r="P17" s="28"/>
      <c r="Q17" s="28"/>
      <c r="R17" s="28"/>
      <c r="S17" s="28"/>
    </row>
    <row r="18" spans="1:19" x14ac:dyDescent="0.25">
      <c r="A18" s="28"/>
      <c r="B18" s="28"/>
      <c r="C18" s="28"/>
      <c r="D18" s="28"/>
      <c r="E18" s="28"/>
      <c r="F18" s="28"/>
      <c r="G18" s="28"/>
      <c r="H18" s="28"/>
      <c r="I18" s="28"/>
      <c r="J18" s="28"/>
      <c r="K18" s="28"/>
      <c r="L18" s="28"/>
      <c r="M18" s="28"/>
      <c r="N18" s="28"/>
      <c r="O18" s="28"/>
      <c r="P18" s="28"/>
      <c r="Q18" s="28"/>
      <c r="R18" s="28"/>
      <c r="S18" s="28"/>
    </row>
    <row r="19" spans="1:19" x14ac:dyDescent="0.25">
      <c r="A19" s="28"/>
      <c r="B19" s="28"/>
      <c r="C19" s="28"/>
      <c r="D19" s="28"/>
      <c r="E19" s="28"/>
      <c r="F19" s="28"/>
      <c r="G19" s="28"/>
      <c r="H19" s="28"/>
      <c r="I19" s="28"/>
      <c r="J19" s="28"/>
      <c r="K19" s="28"/>
      <c r="L19" s="28"/>
      <c r="M19" s="28"/>
      <c r="N19" s="28"/>
      <c r="O19" s="28"/>
      <c r="P19" s="28"/>
      <c r="Q19" s="28"/>
      <c r="R19" s="28"/>
      <c r="S19" s="28"/>
    </row>
    <row r="20" spans="1:19" x14ac:dyDescent="0.25">
      <c r="A20" s="28"/>
      <c r="B20" s="28"/>
      <c r="C20" s="28"/>
      <c r="D20" s="28"/>
      <c r="E20" s="28"/>
      <c r="F20" s="28"/>
      <c r="G20" s="28"/>
      <c r="H20" s="28"/>
      <c r="I20" s="28"/>
      <c r="J20" s="28"/>
      <c r="K20" s="28"/>
      <c r="L20" s="28"/>
      <c r="M20" s="28"/>
      <c r="N20" s="28"/>
      <c r="O20" s="28"/>
      <c r="P20" s="28"/>
      <c r="Q20" s="28"/>
      <c r="R20" s="28"/>
      <c r="S20" s="28"/>
    </row>
    <row r="21" spans="1:19" x14ac:dyDescent="0.25">
      <c r="A21" s="28"/>
      <c r="B21" s="28"/>
      <c r="C21" s="28"/>
      <c r="D21" s="28"/>
      <c r="E21" s="28"/>
      <c r="F21" s="28"/>
      <c r="G21" s="28"/>
      <c r="H21" s="28"/>
      <c r="I21" s="28"/>
      <c r="J21" s="28"/>
      <c r="K21" s="28"/>
      <c r="L21" s="28"/>
      <c r="M21" s="28"/>
      <c r="N21" s="28"/>
      <c r="O21" s="28"/>
      <c r="P21" s="28"/>
      <c r="Q21" s="28"/>
      <c r="R21" s="28"/>
      <c r="S21" s="28"/>
    </row>
    <row r="22" spans="1:19" x14ac:dyDescent="0.25">
      <c r="A22" s="28"/>
      <c r="B22" s="28"/>
      <c r="C22" s="28"/>
      <c r="D22" s="28"/>
      <c r="E22" s="28"/>
      <c r="F22" s="28"/>
      <c r="G22" s="28"/>
      <c r="H22" s="28"/>
      <c r="I22" s="28"/>
      <c r="J22" s="28"/>
      <c r="K22" s="28"/>
      <c r="L22" s="28"/>
      <c r="M22" s="28"/>
      <c r="N22" s="28"/>
      <c r="O22" s="28"/>
      <c r="P22" s="28"/>
      <c r="Q22" s="28"/>
      <c r="R22" s="28"/>
      <c r="S22" s="28"/>
    </row>
    <row r="23" spans="1:19" x14ac:dyDescent="0.25">
      <c r="A23" s="28"/>
      <c r="B23" s="28"/>
      <c r="C23" s="28"/>
      <c r="D23" s="28"/>
      <c r="E23" s="28"/>
      <c r="F23" s="28"/>
      <c r="G23" s="28"/>
      <c r="H23" s="28"/>
      <c r="I23" s="28"/>
      <c r="J23" s="28"/>
      <c r="K23" s="28"/>
      <c r="L23" s="28"/>
      <c r="M23" s="28"/>
      <c r="N23" s="28"/>
      <c r="O23" s="28"/>
      <c r="P23" s="28"/>
      <c r="Q23" s="28"/>
      <c r="R23" s="28"/>
      <c r="S23" s="28"/>
    </row>
    <row r="24" spans="1:19" x14ac:dyDescent="0.25">
      <c r="A24" s="28"/>
      <c r="B24" s="28"/>
      <c r="C24" s="28"/>
      <c r="D24" s="28"/>
      <c r="E24" s="28"/>
      <c r="F24" s="28"/>
      <c r="G24" s="28"/>
      <c r="H24" s="28"/>
      <c r="I24" s="28"/>
      <c r="J24" s="28"/>
      <c r="K24" s="28"/>
      <c r="L24" s="28"/>
      <c r="M24" s="28"/>
      <c r="N24" s="28"/>
      <c r="O24" s="28"/>
      <c r="P24" s="28"/>
      <c r="Q24" s="28"/>
      <c r="R24" s="28"/>
      <c r="S24" s="28"/>
    </row>
    <row r="25" spans="1:19" x14ac:dyDescent="0.25">
      <c r="A25" s="28"/>
      <c r="B25" s="28"/>
      <c r="C25" s="28"/>
      <c r="D25" s="28"/>
      <c r="E25" s="28"/>
      <c r="F25" s="28"/>
      <c r="G25" s="28"/>
      <c r="H25" s="28"/>
      <c r="I25" s="28"/>
      <c r="J25" s="28"/>
      <c r="K25" s="28"/>
      <c r="L25" s="28"/>
      <c r="M25" s="28"/>
      <c r="N25" s="28"/>
      <c r="O25" s="28"/>
      <c r="P25" s="28"/>
      <c r="Q25" s="28"/>
      <c r="R25" s="28"/>
      <c r="S25" s="28"/>
    </row>
    <row r="26" spans="1:19" x14ac:dyDescent="0.25">
      <c r="A26" s="28"/>
      <c r="B26" s="28"/>
      <c r="C26" s="28"/>
      <c r="D26" s="28"/>
      <c r="E26" s="28"/>
      <c r="F26" s="28"/>
      <c r="G26" s="28"/>
      <c r="H26" s="28"/>
      <c r="I26" s="28"/>
      <c r="J26" s="28"/>
      <c r="K26" s="28"/>
      <c r="L26" s="28"/>
      <c r="M26" s="28"/>
      <c r="N26" s="28"/>
      <c r="O26" s="28"/>
      <c r="P26" s="28"/>
      <c r="Q26" s="28"/>
      <c r="R26" s="28"/>
      <c r="S26" s="28"/>
    </row>
    <row r="27" spans="1:19" x14ac:dyDescent="0.25">
      <c r="A27" s="28"/>
      <c r="B27" s="28"/>
      <c r="C27" s="28"/>
      <c r="D27" s="28"/>
      <c r="E27" s="28"/>
      <c r="F27" s="28"/>
      <c r="G27" s="28"/>
      <c r="H27" s="28"/>
      <c r="I27" s="28"/>
      <c r="J27" s="28"/>
      <c r="K27" s="28"/>
      <c r="L27" s="28"/>
      <c r="M27" s="28"/>
      <c r="N27" s="28"/>
      <c r="O27" s="28"/>
      <c r="P27" s="28"/>
      <c r="Q27" s="28"/>
      <c r="R27" s="28"/>
      <c r="S27" s="28"/>
    </row>
    <row r="28" spans="1:19" x14ac:dyDescent="0.25">
      <c r="A28" s="28"/>
      <c r="B28" s="28"/>
      <c r="C28" s="28"/>
      <c r="D28" s="28"/>
      <c r="E28" s="28"/>
      <c r="F28" s="28"/>
      <c r="G28" s="28"/>
      <c r="H28" s="28"/>
      <c r="I28" s="28"/>
      <c r="J28" s="28"/>
      <c r="K28" s="28"/>
      <c r="L28" s="28"/>
      <c r="M28" s="28"/>
      <c r="N28" s="28"/>
      <c r="O28" s="28"/>
      <c r="P28" s="28"/>
      <c r="Q28" s="28"/>
      <c r="R28" s="28"/>
      <c r="S28" s="28"/>
    </row>
    <row r="29" spans="1:19" x14ac:dyDescent="0.25">
      <c r="A29" s="28"/>
      <c r="B29" s="28"/>
      <c r="C29" s="28"/>
      <c r="D29" s="28"/>
      <c r="E29" s="28"/>
      <c r="F29" s="28"/>
      <c r="G29" s="28"/>
      <c r="H29" s="28"/>
      <c r="I29" s="28"/>
      <c r="J29" s="28"/>
      <c r="K29" s="28"/>
      <c r="L29" s="28"/>
      <c r="M29" s="28"/>
      <c r="N29" s="28"/>
      <c r="O29" s="28"/>
      <c r="P29" s="28"/>
      <c r="Q29" s="28"/>
      <c r="R29" s="28"/>
      <c r="S29" s="28"/>
    </row>
    <row r="30" spans="1:19" x14ac:dyDescent="0.25">
      <c r="A30" s="28"/>
      <c r="B30" s="28"/>
      <c r="C30" s="28"/>
      <c r="D30" s="28"/>
      <c r="E30" s="28"/>
      <c r="F30" s="28"/>
      <c r="G30" s="28"/>
      <c r="H30" s="28"/>
      <c r="I30" s="28"/>
      <c r="J30" s="28"/>
      <c r="K30" s="28"/>
      <c r="L30" s="28"/>
      <c r="M30" s="28"/>
      <c r="N30" s="28"/>
      <c r="O30" s="28"/>
      <c r="P30" s="28"/>
      <c r="Q30" s="28"/>
      <c r="R30" s="28"/>
      <c r="S30" s="28"/>
    </row>
    <row r="31" spans="1:19" x14ac:dyDescent="0.25">
      <c r="A31" s="28"/>
      <c r="B31" s="28"/>
      <c r="C31" s="28"/>
      <c r="D31" s="28"/>
      <c r="E31" s="28"/>
      <c r="F31" s="28"/>
      <c r="G31" s="28"/>
      <c r="H31" s="28"/>
      <c r="I31" s="28"/>
      <c r="J31" s="28"/>
      <c r="K31" s="28"/>
      <c r="L31" s="28"/>
      <c r="M31" s="28"/>
      <c r="N31" s="28"/>
      <c r="O31" s="28"/>
      <c r="P31" s="28"/>
      <c r="Q31" s="28"/>
      <c r="R31" s="28"/>
      <c r="S31" s="28"/>
    </row>
    <row r="32" spans="1:19" x14ac:dyDescent="0.25">
      <c r="A32" s="28"/>
      <c r="B32" s="28"/>
      <c r="C32" s="28"/>
      <c r="D32" s="28"/>
      <c r="E32" s="28"/>
      <c r="F32" s="28"/>
      <c r="G32" s="28"/>
      <c r="H32" s="28"/>
      <c r="I32" s="28"/>
      <c r="J32" s="28"/>
      <c r="K32" s="28"/>
      <c r="L32" s="28"/>
      <c r="M32" s="28"/>
      <c r="N32" s="28"/>
      <c r="O32" s="28"/>
      <c r="P32" s="28"/>
      <c r="Q32" s="28"/>
      <c r="R32" s="28"/>
      <c r="S32" s="28"/>
    </row>
    <row r="33" spans="1:19" x14ac:dyDescent="0.25">
      <c r="A33" s="28"/>
      <c r="B33" s="28"/>
      <c r="C33" s="28"/>
      <c r="D33" s="28"/>
      <c r="E33" s="28"/>
      <c r="F33" s="28"/>
      <c r="G33" s="28"/>
      <c r="H33" s="28"/>
      <c r="I33" s="28"/>
      <c r="J33" s="28"/>
      <c r="K33" s="28"/>
      <c r="L33" s="28"/>
      <c r="M33" s="28"/>
      <c r="N33" s="28"/>
      <c r="O33" s="28"/>
      <c r="P33" s="28"/>
      <c r="Q33" s="28"/>
      <c r="R33" s="28"/>
      <c r="S33" s="28"/>
    </row>
    <row r="34" spans="1:19" x14ac:dyDescent="0.25">
      <c r="A34" s="28"/>
      <c r="B34" s="28"/>
      <c r="C34" s="28"/>
      <c r="D34" s="28"/>
      <c r="E34" s="28"/>
      <c r="F34" s="28"/>
      <c r="G34" s="28"/>
      <c r="H34" s="28"/>
      <c r="I34" s="28"/>
      <c r="J34" s="28"/>
      <c r="K34" s="28"/>
      <c r="L34" s="28"/>
      <c r="M34" s="28"/>
      <c r="N34" s="28"/>
      <c r="O34" s="28"/>
      <c r="P34" s="28"/>
      <c r="Q34" s="28"/>
      <c r="R34" s="28"/>
      <c r="S34" s="2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A7B90-10A8-4ED9-905C-1559D28E578C}">
  <sheetPr codeName="Sheet7">
    <tabColor theme="4" tint="0.79998168889431442"/>
  </sheetPr>
  <dimension ref="A1:L34"/>
  <sheetViews>
    <sheetView showGridLines="0" topLeftCell="A25" zoomScale="80" zoomScaleNormal="80" workbookViewId="0">
      <selection sqref="A1:E3"/>
    </sheetView>
  </sheetViews>
  <sheetFormatPr defaultColWidth="13.5703125" defaultRowHeight="15" customHeight="1" x14ac:dyDescent="0.3"/>
  <cols>
    <col min="1" max="1" width="2.42578125" style="13" customWidth="1"/>
    <col min="2" max="2" width="13.85546875" style="13" customWidth="1"/>
    <col min="3" max="3" width="17.42578125" style="13" customWidth="1"/>
    <col min="4" max="4" width="25.140625" style="13" customWidth="1"/>
    <col min="5" max="5" width="117.85546875" style="13" customWidth="1"/>
    <col min="6" max="6" width="3.85546875" style="13" customWidth="1"/>
    <col min="7" max="12" width="13.5703125" style="13"/>
    <col min="13" max="16384" width="13.5703125" style="16"/>
  </cols>
  <sheetData>
    <row r="1" spans="1:12" ht="21" customHeight="1" x14ac:dyDescent="0.3">
      <c r="A1" s="48"/>
      <c r="B1" s="48"/>
      <c r="C1" s="48"/>
      <c r="D1" s="48"/>
      <c r="E1" s="48"/>
      <c r="F1" s="48"/>
      <c r="G1" s="48"/>
      <c r="H1" s="48"/>
      <c r="I1" s="48"/>
      <c r="J1" s="48"/>
      <c r="K1" s="48"/>
      <c r="L1" s="48"/>
    </row>
    <row r="2" spans="1:12" ht="33.75" customHeight="1" x14ac:dyDescent="0.3">
      <c r="A2" s="48"/>
      <c r="B2" s="48"/>
      <c r="C2" s="48"/>
      <c r="D2" s="48"/>
      <c r="E2" s="48"/>
      <c r="F2" s="48"/>
      <c r="G2" s="48"/>
      <c r="H2" s="48"/>
      <c r="I2" s="48"/>
      <c r="J2" s="48"/>
      <c r="K2" s="48"/>
      <c r="L2" s="48"/>
    </row>
    <row r="3" spans="1:12" ht="24" customHeight="1" thickBot="1" x14ac:dyDescent="0.35">
      <c r="A3" s="48"/>
      <c r="B3" s="48"/>
      <c r="C3" s="48"/>
      <c r="D3" s="48"/>
      <c r="E3" s="48"/>
      <c r="F3" s="48"/>
      <c r="G3" s="48"/>
      <c r="H3" s="48"/>
      <c r="I3" s="48"/>
      <c r="J3" s="48"/>
      <c r="K3" s="48"/>
      <c r="L3" s="48"/>
    </row>
    <row r="4" spans="1:12" ht="16.5" x14ac:dyDescent="0.3">
      <c r="A4" s="71"/>
      <c r="B4" s="49" t="s">
        <v>244</v>
      </c>
      <c r="C4" s="50"/>
      <c r="D4" s="50"/>
      <c r="E4" s="51"/>
      <c r="F4" s="48"/>
      <c r="G4" s="48"/>
      <c r="H4" s="48"/>
      <c r="I4" s="48"/>
      <c r="J4" s="48"/>
      <c r="K4" s="48"/>
      <c r="L4" s="48"/>
    </row>
    <row r="5" spans="1:12" ht="204" customHeight="1" thickBot="1" x14ac:dyDescent="0.35">
      <c r="A5" s="71"/>
      <c r="B5" s="58" t="s">
        <v>449</v>
      </c>
      <c r="C5" s="59"/>
      <c r="D5" s="59"/>
      <c r="E5" s="60"/>
      <c r="F5" s="48"/>
      <c r="G5" s="48"/>
      <c r="H5" s="48"/>
      <c r="I5" s="48"/>
      <c r="J5" s="48"/>
      <c r="K5" s="48"/>
      <c r="L5" s="48"/>
    </row>
    <row r="6" spans="1:12" ht="16.5" customHeight="1" x14ac:dyDescent="0.3">
      <c r="A6" s="71"/>
      <c r="B6" s="49" t="s">
        <v>417</v>
      </c>
      <c r="C6" s="50"/>
      <c r="D6" s="50"/>
      <c r="E6" s="51"/>
      <c r="F6" s="48"/>
      <c r="G6" s="48"/>
      <c r="H6" s="48"/>
      <c r="I6" s="48"/>
      <c r="J6" s="48"/>
      <c r="K6" s="48"/>
      <c r="L6" s="48"/>
    </row>
    <row r="7" spans="1:12" ht="322.5" customHeight="1" thickBot="1" x14ac:dyDescent="0.35">
      <c r="A7" s="71"/>
      <c r="B7" s="58" t="s">
        <v>437</v>
      </c>
      <c r="C7" s="59"/>
      <c r="D7" s="59"/>
      <c r="E7" s="60"/>
      <c r="F7" s="48"/>
      <c r="G7" s="48"/>
      <c r="H7" s="48"/>
      <c r="I7" s="48"/>
      <c r="J7" s="48"/>
      <c r="K7" s="48"/>
      <c r="L7" s="48"/>
    </row>
    <row r="8" spans="1:12" ht="15" customHeight="1" x14ac:dyDescent="0.3">
      <c r="A8" s="71"/>
      <c r="B8" s="72" t="s">
        <v>250</v>
      </c>
      <c r="C8" s="73"/>
      <c r="D8" s="73"/>
      <c r="E8" s="74"/>
      <c r="F8" s="48"/>
      <c r="G8" s="48"/>
      <c r="H8" s="48"/>
      <c r="I8" s="48"/>
      <c r="J8" s="48"/>
      <c r="K8" s="48"/>
      <c r="L8" s="48"/>
    </row>
    <row r="9" spans="1:12" ht="21" customHeight="1" x14ac:dyDescent="0.3">
      <c r="A9" s="71"/>
      <c r="B9" s="67" t="s">
        <v>251</v>
      </c>
      <c r="C9" s="68"/>
      <c r="D9" s="67" t="s">
        <v>252</v>
      </c>
      <c r="E9" s="68"/>
      <c r="F9" s="48"/>
      <c r="G9" s="48"/>
      <c r="H9" s="48"/>
      <c r="I9" s="48"/>
      <c r="J9" s="48"/>
      <c r="K9" s="48"/>
      <c r="L9" s="48"/>
    </row>
    <row r="10" spans="1:12" ht="48" customHeight="1" x14ac:dyDescent="0.3">
      <c r="A10" s="71"/>
      <c r="B10" s="69" t="s">
        <v>7</v>
      </c>
      <c r="C10" s="70"/>
      <c r="D10" s="65" t="s">
        <v>254</v>
      </c>
      <c r="E10" s="66"/>
      <c r="F10" s="48"/>
      <c r="G10" s="48"/>
      <c r="H10" s="48"/>
      <c r="I10" s="48"/>
      <c r="J10" s="48"/>
      <c r="K10" s="48"/>
      <c r="L10" s="48"/>
    </row>
    <row r="11" spans="1:12" ht="41.45" customHeight="1" x14ac:dyDescent="0.3">
      <c r="A11" s="71"/>
      <c r="B11" s="69" t="s">
        <v>10</v>
      </c>
      <c r="C11" s="70"/>
      <c r="D11" s="65" t="s">
        <v>282</v>
      </c>
      <c r="E11" s="66"/>
      <c r="F11" s="48"/>
      <c r="G11" s="48"/>
      <c r="H11" s="48"/>
      <c r="I11" s="48"/>
      <c r="J11" s="48"/>
      <c r="K11" s="48"/>
      <c r="L11" s="48"/>
    </row>
    <row r="12" spans="1:12" ht="35.450000000000003" customHeight="1" x14ac:dyDescent="0.3">
      <c r="A12" s="71"/>
      <c r="B12" s="69" t="s">
        <v>8</v>
      </c>
      <c r="C12" s="70"/>
      <c r="D12" s="65" t="s">
        <v>253</v>
      </c>
      <c r="E12" s="66"/>
      <c r="F12" s="48"/>
      <c r="G12" s="48"/>
      <c r="H12" s="48"/>
      <c r="I12" s="48"/>
      <c r="J12" s="48"/>
      <c r="K12" s="48"/>
      <c r="L12" s="48"/>
    </row>
    <row r="13" spans="1:12" ht="35.450000000000003" customHeight="1" x14ac:dyDescent="0.3">
      <c r="A13" s="71"/>
      <c r="B13" s="69" t="s">
        <v>9</v>
      </c>
      <c r="C13" s="70"/>
      <c r="D13" s="65" t="s">
        <v>255</v>
      </c>
      <c r="E13" s="66"/>
      <c r="F13" s="48"/>
      <c r="G13" s="48"/>
      <c r="H13" s="48"/>
      <c r="I13" s="48"/>
      <c r="J13" s="48"/>
      <c r="K13" s="48"/>
      <c r="L13" s="48"/>
    </row>
    <row r="14" spans="1:12" ht="48.95" customHeight="1" x14ac:dyDescent="0.3">
      <c r="A14" s="71"/>
      <c r="B14" s="69" t="s">
        <v>58</v>
      </c>
      <c r="C14" s="70"/>
      <c r="D14" s="65" t="s">
        <v>256</v>
      </c>
      <c r="E14" s="66"/>
      <c r="F14" s="48"/>
      <c r="G14" s="48"/>
      <c r="H14" s="48"/>
      <c r="I14" s="48"/>
      <c r="J14" s="48"/>
      <c r="K14" s="48"/>
      <c r="L14" s="48"/>
    </row>
    <row r="15" spans="1:12" ht="35.450000000000003" customHeight="1" x14ac:dyDescent="0.3">
      <c r="A15" s="71"/>
      <c r="B15" s="69" t="s">
        <v>59</v>
      </c>
      <c r="C15" s="70"/>
      <c r="D15" s="65" t="s">
        <v>257</v>
      </c>
      <c r="E15" s="66"/>
      <c r="F15" s="48"/>
      <c r="G15" s="48"/>
      <c r="H15" s="48"/>
      <c r="I15" s="48"/>
      <c r="J15" s="48"/>
      <c r="K15" s="48"/>
      <c r="L15" s="48"/>
    </row>
    <row r="16" spans="1:12" ht="35.450000000000003" customHeight="1" x14ac:dyDescent="0.3">
      <c r="A16" s="71"/>
      <c r="B16" s="69" t="s">
        <v>60</v>
      </c>
      <c r="C16" s="70"/>
      <c r="D16" s="65" t="s">
        <v>258</v>
      </c>
      <c r="E16" s="66"/>
      <c r="F16" s="48"/>
      <c r="G16" s="48"/>
      <c r="H16" s="48"/>
      <c r="I16" s="48"/>
      <c r="J16" s="48"/>
      <c r="K16" s="48"/>
      <c r="L16" s="48"/>
    </row>
    <row r="17" spans="1:12" ht="35.450000000000003" customHeight="1" x14ac:dyDescent="0.3">
      <c r="A17" s="71"/>
      <c r="B17" s="69" t="s">
        <v>118</v>
      </c>
      <c r="C17" s="70"/>
      <c r="D17" s="65" t="s">
        <v>283</v>
      </c>
      <c r="E17" s="66"/>
      <c r="F17" s="48"/>
      <c r="G17" s="48"/>
      <c r="H17" s="48"/>
      <c r="I17" s="48"/>
      <c r="J17" s="48"/>
      <c r="K17" s="48"/>
      <c r="L17" s="48"/>
    </row>
    <row r="18" spans="1:12" ht="46.5" customHeight="1" x14ac:dyDescent="0.3">
      <c r="A18" s="71"/>
      <c r="B18" s="69" t="s">
        <v>286</v>
      </c>
      <c r="C18" s="70"/>
      <c r="D18" s="65" t="s">
        <v>448</v>
      </c>
      <c r="E18" s="66"/>
      <c r="F18" s="48"/>
      <c r="G18" s="48"/>
      <c r="H18" s="48"/>
      <c r="I18" s="48"/>
      <c r="J18" s="48"/>
      <c r="K18" s="48"/>
      <c r="L18" s="48"/>
    </row>
    <row r="19" spans="1:12" ht="46.5" customHeight="1" x14ac:dyDescent="0.3">
      <c r="A19" s="71"/>
      <c r="B19" s="69" t="s">
        <v>110</v>
      </c>
      <c r="C19" s="70"/>
      <c r="D19" s="65" t="s">
        <v>284</v>
      </c>
      <c r="E19" s="66"/>
      <c r="F19" s="48"/>
      <c r="G19" s="48"/>
      <c r="H19" s="48"/>
      <c r="I19" s="48"/>
      <c r="J19" s="48"/>
      <c r="K19" s="48"/>
      <c r="L19" s="48"/>
    </row>
    <row r="20" spans="1:12" ht="12.95" customHeight="1" thickBot="1" x14ac:dyDescent="0.35">
      <c r="A20" s="71"/>
      <c r="B20" s="14"/>
      <c r="C20" s="14"/>
      <c r="D20" s="15"/>
      <c r="E20" s="15"/>
      <c r="F20" s="48"/>
      <c r="G20" s="48"/>
      <c r="H20" s="48"/>
      <c r="I20" s="48"/>
      <c r="J20" s="48"/>
      <c r="K20" s="48"/>
      <c r="L20" s="48"/>
    </row>
    <row r="21" spans="1:12" ht="16.5" customHeight="1" x14ac:dyDescent="0.3">
      <c r="A21" s="71"/>
      <c r="B21" s="49" t="s">
        <v>391</v>
      </c>
      <c r="C21" s="50"/>
      <c r="D21" s="50"/>
      <c r="E21" s="51"/>
      <c r="F21" s="48"/>
      <c r="G21" s="48"/>
      <c r="H21" s="48"/>
      <c r="I21" s="48"/>
      <c r="J21" s="48"/>
      <c r="K21" s="48"/>
      <c r="L21" s="48"/>
    </row>
    <row r="22" spans="1:12" ht="207.75" customHeight="1" thickBot="1" x14ac:dyDescent="0.35">
      <c r="A22" s="71"/>
      <c r="B22" s="52" t="s">
        <v>447</v>
      </c>
      <c r="C22" s="53"/>
      <c r="D22" s="53"/>
      <c r="E22" s="54"/>
      <c r="F22" s="48"/>
      <c r="G22" s="48"/>
      <c r="H22" s="48"/>
      <c r="I22" s="48"/>
      <c r="J22" s="48"/>
      <c r="K22" s="48"/>
      <c r="L22" s="48"/>
    </row>
    <row r="23" spans="1:12" ht="14.25" customHeight="1" x14ac:dyDescent="0.3">
      <c r="A23" s="71"/>
      <c r="B23" s="49" t="s">
        <v>245</v>
      </c>
      <c r="C23" s="50"/>
      <c r="D23" s="50"/>
      <c r="E23" s="51"/>
      <c r="F23" s="48"/>
      <c r="G23" s="48"/>
      <c r="H23" s="48"/>
      <c r="I23" s="48"/>
      <c r="J23" s="48"/>
      <c r="K23" s="48"/>
      <c r="L23" s="48"/>
    </row>
    <row r="24" spans="1:12" ht="31.15" customHeight="1" x14ac:dyDescent="0.3">
      <c r="A24" s="71"/>
      <c r="B24" s="55" t="s">
        <v>378</v>
      </c>
      <c r="C24" s="56"/>
      <c r="D24" s="56"/>
      <c r="E24" s="57"/>
      <c r="F24" s="48"/>
      <c r="G24" s="48"/>
      <c r="H24" s="48"/>
      <c r="I24" s="48"/>
      <c r="J24" s="48"/>
      <c r="K24" s="48"/>
      <c r="L24" s="48"/>
    </row>
    <row r="25" spans="1:12" ht="31.15" customHeight="1" x14ac:dyDescent="0.3">
      <c r="A25" s="71"/>
      <c r="B25" s="64" t="s">
        <v>379</v>
      </c>
      <c r="C25" s="64"/>
      <c r="D25" s="64"/>
      <c r="E25" s="64"/>
      <c r="F25" s="48"/>
      <c r="G25" s="48"/>
      <c r="H25" s="48"/>
      <c r="I25" s="48"/>
      <c r="J25" s="48"/>
      <c r="K25" s="48"/>
      <c r="L25" s="48"/>
    </row>
    <row r="26" spans="1:12" ht="26.1" customHeight="1" x14ac:dyDescent="0.3">
      <c r="A26" s="71"/>
      <c r="B26" s="17" t="s">
        <v>246</v>
      </c>
      <c r="C26" s="64" t="s">
        <v>382</v>
      </c>
      <c r="D26" s="64"/>
      <c r="E26" s="64"/>
      <c r="F26" s="48"/>
      <c r="G26" s="48"/>
      <c r="H26" s="48"/>
      <c r="I26" s="48"/>
      <c r="J26" s="48"/>
      <c r="K26" s="48"/>
      <c r="L26" s="48"/>
    </row>
    <row r="27" spans="1:12" ht="26.1" customHeight="1" x14ac:dyDescent="0.3">
      <c r="A27" s="71"/>
      <c r="B27" s="18" t="s">
        <v>247</v>
      </c>
      <c r="C27" s="64" t="s">
        <v>383</v>
      </c>
      <c r="D27" s="64"/>
      <c r="E27" s="64"/>
      <c r="F27" s="48"/>
      <c r="G27" s="48"/>
      <c r="H27" s="48"/>
      <c r="I27" s="48"/>
      <c r="J27" s="48"/>
      <c r="K27" s="48"/>
      <c r="L27" s="48"/>
    </row>
    <row r="28" spans="1:12" ht="26.1" customHeight="1" thickBot="1" x14ac:dyDescent="0.35">
      <c r="A28" s="71"/>
      <c r="B28" s="19" t="s">
        <v>249</v>
      </c>
      <c r="C28" s="64" t="s">
        <v>380</v>
      </c>
      <c r="D28" s="64"/>
      <c r="E28" s="64"/>
      <c r="F28" s="48"/>
      <c r="G28" s="48"/>
      <c r="H28" s="48"/>
      <c r="I28" s="48"/>
      <c r="J28" s="48"/>
      <c r="K28" s="48"/>
      <c r="L28" s="48"/>
    </row>
    <row r="29" spans="1:12" ht="14.25" customHeight="1" x14ac:dyDescent="0.3">
      <c r="A29" s="71"/>
      <c r="B29" s="49" t="s">
        <v>392</v>
      </c>
      <c r="C29" s="50"/>
      <c r="D29" s="50"/>
      <c r="E29" s="51"/>
      <c r="F29" s="48"/>
      <c r="G29" s="48"/>
      <c r="H29" s="48"/>
      <c r="I29" s="48"/>
      <c r="J29" s="48"/>
      <c r="K29" s="48"/>
      <c r="L29" s="48"/>
    </row>
    <row r="30" spans="1:12" ht="205.5" customHeight="1" thickBot="1" x14ac:dyDescent="0.35">
      <c r="A30" s="71"/>
      <c r="B30" s="52" t="s">
        <v>393</v>
      </c>
      <c r="C30" s="53"/>
      <c r="D30" s="53"/>
      <c r="E30" s="54"/>
      <c r="F30" s="48"/>
      <c r="G30" s="48"/>
      <c r="H30" s="48"/>
      <c r="I30" s="48"/>
      <c r="J30" s="48"/>
      <c r="K30" s="48"/>
      <c r="L30" s="48"/>
    </row>
    <row r="31" spans="1:12" ht="16.5" x14ac:dyDescent="0.3">
      <c r="A31" s="71"/>
      <c r="B31" s="61" t="s">
        <v>248</v>
      </c>
      <c r="C31" s="62"/>
      <c r="D31" s="62"/>
      <c r="E31" s="63"/>
      <c r="F31" s="48"/>
      <c r="G31" s="48"/>
      <c r="H31" s="48"/>
      <c r="I31" s="48"/>
      <c r="J31" s="48"/>
      <c r="K31" s="48"/>
      <c r="L31" s="48"/>
    </row>
    <row r="32" spans="1:12" ht="128.25" customHeight="1" thickBot="1" x14ac:dyDescent="0.35">
      <c r="A32" s="71"/>
      <c r="B32" s="52" t="s">
        <v>293</v>
      </c>
      <c r="C32" s="53"/>
      <c r="D32" s="53"/>
      <c r="E32" s="54"/>
    </row>
    <row r="33" spans="1:5" ht="15" customHeight="1" x14ac:dyDescent="0.3">
      <c r="A33" s="71"/>
      <c r="B33" s="61" t="s">
        <v>396</v>
      </c>
      <c r="C33" s="62"/>
      <c r="D33" s="62"/>
      <c r="E33" s="63"/>
    </row>
    <row r="34" spans="1:5" ht="46.5" customHeight="1" thickBot="1" x14ac:dyDescent="0.35">
      <c r="B34" s="52" t="s">
        <v>394</v>
      </c>
      <c r="C34" s="53"/>
      <c r="D34" s="53"/>
      <c r="E34" s="54"/>
    </row>
  </sheetData>
  <sheetProtection algorithmName="SHA-512" hashValue="kiR4L5Ux5ZZQ1gRYaDyYOv6cKeBXlEPrHrEnBap+cScBPMqafFcT7ZN/VMnojJ2s1jrT2S/akIHPqqWMqkfmbg==" saltValue="Ip8jKUQdnwJ9zRUTWar8iQ==" spinCount="100000" sheet="1" objects="1" scenarios="1"/>
  <mergeCells count="44">
    <mergeCell ref="B18:C18"/>
    <mergeCell ref="D18:E18"/>
    <mergeCell ref="A4:A33"/>
    <mergeCell ref="B32:E32"/>
    <mergeCell ref="B33:E33"/>
    <mergeCell ref="B8:E8"/>
    <mergeCell ref="B9:C9"/>
    <mergeCell ref="B13:C13"/>
    <mergeCell ref="B14:C14"/>
    <mergeCell ref="B15:C15"/>
    <mergeCell ref="B11:C11"/>
    <mergeCell ref="B12:C12"/>
    <mergeCell ref="B34:E34"/>
    <mergeCell ref="B7:E7"/>
    <mergeCell ref="C26:E26"/>
    <mergeCell ref="D9:E9"/>
    <mergeCell ref="B17:C17"/>
    <mergeCell ref="D17:E17"/>
    <mergeCell ref="B19:C19"/>
    <mergeCell ref="D19:E19"/>
    <mergeCell ref="B10:C10"/>
    <mergeCell ref="D10:E10"/>
    <mergeCell ref="B16:C16"/>
    <mergeCell ref="D11:E11"/>
    <mergeCell ref="D12:E12"/>
    <mergeCell ref="D14:E14"/>
    <mergeCell ref="D15:E15"/>
    <mergeCell ref="D16:E16"/>
    <mergeCell ref="A1:E3"/>
    <mergeCell ref="F1:L31"/>
    <mergeCell ref="B29:E29"/>
    <mergeCell ref="B30:E30"/>
    <mergeCell ref="B23:E23"/>
    <mergeCell ref="B24:E24"/>
    <mergeCell ref="B4:E4"/>
    <mergeCell ref="B5:E5"/>
    <mergeCell ref="B21:E21"/>
    <mergeCell ref="B22:E22"/>
    <mergeCell ref="B31:E31"/>
    <mergeCell ref="B6:E6"/>
    <mergeCell ref="C27:E27"/>
    <mergeCell ref="B25:E25"/>
    <mergeCell ref="C28:E28"/>
    <mergeCell ref="D13:E13"/>
  </mergeCells>
  <conditionalFormatting sqref="B19:B20">
    <cfRule type="beginsWith" dxfId="11" priority="1" operator="beginsWith" text="Non Compliant">
      <formula>LEFT(B19,LEN("Non Compliant"))="Non Compliant"</formula>
    </cfRule>
    <cfRule type="beginsWith" dxfId="10" priority="2" operator="beginsWith" text="Not Applicable">
      <formula>LEFT(B19,LEN("Not Applicable"))="Not Applicable"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898EB-A908-4301-8EC8-25DE123F93F9}">
  <sheetPr codeName="Sheet2">
    <tabColor theme="6" tint="0.79998168889431442"/>
  </sheetPr>
  <dimension ref="A1:L105"/>
  <sheetViews>
    <sheetView showGridLines="0" topLeftCell="E1" zoomScale="90" zoomScaleNormal="90" workbookViewId="0">
      <selection activeCell="J4" sqref="J4"/>
    </sheetView>
  </sheetViews>
  <sheetFormatPr defaultColWidth="9.140625" defaultRowHeight="15" x14ac:dyDescent="0.25"/>
  <cols>
    <col min="1" max="1" width="3.28515625" customWidth="1"/>
    <col min="2" max="2" width="8.7109375" style="38"/>
    <col min="3" max="3" width="17" style="39" customWidth="1"/>
    <col min="4" max="4" width="10.5703125" style="38" customWidth="1"/>
    <col min="5" max="5" width="22.140625" style="39" bestFit="1" customWidth="1"/>
    <col min="6" max="6" width="76.28515625" style="40" customWidth="1"/>
    <col min="7" max="7" width="19.140625" style="38" customWidth="1"/>
    <col min="8" max="8" width="21" style="38" customWidth="1"/>
    <col min="9" max="9" width="38.7109375" style="38" customWidth="1"/>
    <col min="10" max="11" width="41.140625" style="3" customWidth="1"/>
    <col min="12" max="12" width="19" style="9" customWidth="1"/>
    <col min="13" max="16384" width="9.140625" style="22"/>
  </cols>
  <sheetData>
    <row r="1" spans="1:12" s="20" customFormat="1" ht="72.599999999999994" customHeight="1" x14ac:dyDescent="0.25">
      <c r="A1" s="1"/>
      <c r="B1" s="38"/>
      <c r="C1" s="39"/>
      <c r="D1" s="38"/>
      <c r="E1" s="39"/>
      <c r="F1" s="40"/>
      <c r="G1" s="38"/>
      <c r="H1" s="38"/>
      <c r="I1" s="38"/>
      <c r="J1" s="3"/>
      <c r="K1" s="3"/>
      <c r="L1" s="4"/>
    </row>
    <row r="2" spans="1:12" s="21" customFormat="1" ht="26.1" customHeight="1" x14ac:dyDescent="0.25">
      <c r="A2" s="4"/>
      <c r="B2" s="41" t="s">
        <v>21</v>
      </c>
      <c r="C2" s="42" t="s">
        <v>7</v>
      </c>
      <c r="D2" s="42" t="s">
        <v>10</v>
      </c>
      <c r="E2" s="42" t="s">
        <v>8</v>
      </c>
      <c r="F2" s="42" t="s">
        <v>9</v>
      </c>
      <c r="G2" s="41" t="s">
        <v>58</v>
      </c>
      <c r="H2" s="41" t="s">
        <v>59</v>
      </c>
      <c r="I2" s="41" t="s">
        <v>60</v>
      </c>
      <c r="J2" s="11" t="s">
        <v>118</v>
      </c>
      <c r="K2" s="11" t="s">
        <v>286</v>
      </c>
      <c r="L2" s="11" t="s">
        <v>110</v>
      </c>
    </row>
    <row r="3" spans="1:12" s="32" customFormat="1" ht="96.95" customHeight="1" x14ac:dyDescent="0.25">
      <c r="A3" s="31"/>
      <c r="B3" s="43">
        <v>1</v>
      </c>
      <c r="C3" s="43" t="s">
        <v>11</v>
      </c>
      <c r="D3" s="43" t="s">
        <v>385</v>
      </c>
      <c r="E3" s="43" t="s">
        <v>384</v>
      </c>
      <c r="F3" s="44" t="s">
        <v>402</v>
      </c>
      <c r="G3" s="43" t="s">
        <v>73</v>
      </c>
      <c r="H3" s="43" t="s">
        <v>91</v>
      </c>
      <c r="I3" s="43" t="s">
        <v>91</v>
      </c>
      <c r="J3" s="7" t="s">
        <v>91</v>
      </c>
      <c r="K3" s="7"/>
      <c r="L3" s="5"/>
    </row>
    <row r="4" spans="1:12" s="32" customFormat="1" ht="203.45" customHeight="1" x14ac:dyDescent="0.25">
      <c r="A4" s="31"/>
      <c r="B4" s="43">
        <v>2</v>
      </c>
      <c r="C4" s="43" t="s">
        <v>11</v>
      </c>
      <c r="D4" s="43" t="s">
        <v>386</v>
      </c>
      <c r="E4" s="43" t="s">
        <v>12</v>
      </c>
      <c r="F4" s="44" t="s">
        <v>403</v>
      </c>
      <c r="G4" s="43" t="s">
        <v>73</v>
      </c>
      <c r="H4" s="43" t="s">
        <v>91</v>
      </c>
      <c r="I4" s="43" t="s">
        <v>91</v>
      </c>
      <c r="J4" s="7" t="s">
        <v>91</v>
      </c>
      <c r="K4" s="7"/>
      <c r="L4" s="5"/>
    </row>
    <row r="5" spans="1:12" s="32" customFormat="1" ht="59.45" customHeight="1" x14ac:dyDescent="0.25">
      <c r="A5" s="31"/>
      <c r="B5" s="43">
        <v>3</v>
      </c>
      <c r="C5" s="43" t="s">
        <v>11</v>
      </c>
      <c r="D5" s="43" t="s">
        <v>387</v>
      </c>
      <c r="E5" s="43" t="s">
        <v>13</v>
      </c>
      <c r="F5" s="44" t="s">
        <v>292</v>
      </c>
      <c r="G5" s="43" t="s">
        <v>73</v>
      </c>
      <c r="H5" s="43" t="s">
        <v>91</v>
      </c>
      <c r="I5" s="43" t="s">
        <v>91</v>
      </c>
      <c r="J5" s="7" t="s">
        <v>91</v>
      </c>
      <c r="K5" s="7"/>
      <c r="L5" s="5"/>
    </row>
    <row r="6" spans="1:12" s="32" customFormat="1" ht="63.95" customHeight="1" x14ac:dyDescent="0.25">
      <c r="A6" s="31"/>
      <c r="B6" s="43">
        <v>4</v>
      </c>
      <c r="C6" s="43" t="s">
        <v>11</v>
      </c>
      <c r="D6" s="43" t="s">
        <v>388</v>
      </c>
      <c r="E6" s="43" t="s">
        <v>54</v>
      </c>
      <c r="F6" s="44" t="s">
        <v>375</v>
      </c>
      <c r="G6" s="43" t="s">
        <v>73</v>
      </c>
      <c r="H6" s="43" t="s">
        <v>91</v>
      </c>
      <c r="I6" s="43" t="s">
        <v>91</v>
      </c>
      <c r="J6" s="7" t="s">
        <v>91</v>
      </c>
      <c r="K6" s="7"/>
      <c r="L6" s="5"/>
    </row>
    <row r="7" spans="1:12" s="32" customFormat="1" ht="63" customHeight="1" x14ac:dyDescent="0.25">
      <c r="A7" s="31"/>
      <c r="B7" s="43">
        <v>5</v>
      </c>
      <c r="C7" s="43" t="s">
        <v>11</v>
      </c>
      <c r="D7" s="43" t="s">
        <v>389</v>
      </c>
      <c r="E7" s="43" t="s">
        <v>55</v>
      </c>
      <c r="F7" s="44" t="s">
        <v>56</v>
      </c>
      <c r="G7" s="43" t="s">
        <v>74</v>
      </c>
      <c r="H7" s="43" t="s">
        <v>117</v>
      </c>
      <c r="I7" s="43" t="s">
        <v>128</v>
      </c>
      <c r="J7" s="7" t="s">
        <v>139</v>
      </c>
      <c r="K7" s="7"/>
      <c r="L7" s="5"/>
    </row>
    <row r="8" spans="1:12" s="32" customFormat="1" ht="86.25" customHeight="1" x14ac:dyDescent="0.25">
      <c r="A8" s="31"/>
      <c r="B8" s="43">
        <v>6</v>
      </c>
      <c r="C8" s="43" t="s">
        <v>11</v>
      </c>
      <c r="D8" s="43" t="s">
        <v>390</v>
      </c>
      <c r="E8" s="43" t="s">
        <v>72</v>
      </c>
      <c r="F8" s="44" t="s">
        <v>178</v>
      </c>
      <c r="G8" s="43" t="s">
        <v>74</v>
      </c>
      <c r="H8" s="43" t="s">
        <v>117</v>
      </c>
      <c r="I8" s="43" t="s">
        <v>418</v>
      </c>
      <c r="J8" s="7" t="s">
        <v>139</v>
      </c>
      <c r="K8" s="7"/>
      <c r="L8" s="5"/>
    </row>
    <row r="9" spans="1:12" s="32" customFormat="1" ht="84.95" customHeight="1" x14ac:dyDescent="0.25">
      <c r="A9" s="31"/>
      <c r="B9" s="43">
        <v>7</v>
      </c>
      <c r="C9" s="43" t="s">
        <v>0</v>
      </c>
      <c r="D9" s="43" t="s">
        <v>259</v>
      </c>
      <c r="E9" s="43" t="s">
        <v>16</v>
      </c>
      <c r="F9" s="44" t="s">
        <v>419</v>
      </c>
      <c r="G9" s="43" t="s">
        <v>74</v>
      </c>
      <c r="H9" s="43" t="s">
        <v>119</v>
      </c>
      <c r="I9" s="43" t="s">
        <v>127</v>
      </c>
      <c r="J9" s="7" t="s">
        <v>139</v>
      </c>
      <c r="K9" s="7"/>
      <c r="L9" s="5"/>
    </row>
    <row r="10" spans="1:12" s="32" customFormat="1" ht="165" customHeight="1" x14ac:dyDescent="0.25">
      <c r="A10" s="31"/>
      <c r="B10" s="43">
        <v>8</v>
      </c>
      <c r="C10" s="43" t="s">
        <v>0</v>
      </c>
      <c r="D10" s="43" t="s">
        <v>260</v>
      </c>
      <c r="E10" s="43" t="s">
        <v>420</v>
      </c>
      <c r="F10" s="45" t="s">
        <v>121</v>
      </c>
      <c r="G10" s="43" t="s">
        <v>74</v>
      </c>
      <c r="H10" s="43" t="s">
        <v>119</v>
      </c>
      <c r="I10" s="43" t="s">
        <v>126</v>
      </c>
      <c r="J10" s="7" t="s">
        <v>139</v>
      </c>
      <c r="K10" s="7"/>
      <c r="L10" s="5"/>
    </row>
    <row r="11" spans="1:12" s="32" customFormat="1" ht="205.5" customHeight="1" x14ac:dyDescent="0.25">
      <c r="A11" s="31"/>
      <c r="B11" s="43">
        <v>9</v>
      </c>
      <c r="C11" s="43" t="s">
        <v>0</v>
      </c>
      <c r="D11" s="43" t="s">
        <v>261</v>
      </c>
      <c r="E11" s="43" t="s">
        <v>17</v>
      </c>
      <c r="F11" s="45" t="s">
        <v>406</v>
      </c>
      <c r="G11" s="43" t="s">
        <v>74</v>
      </c>
      <c r="H11" s="43" t="s">
        <v>119</v>
      </c>
      <c r="I11" s="43" t="s">
        <v>126</v>
      </c>
      <c r="J11" s="7" t="s">
        <v>139</v>
      </c>
      <c r="K11" s="7"/>
      <c r="L11" s="5"/>
    </row>
    <row r="12" spans="1:12" s="32" customFormat="1" ht="54.6" customHeight="1" x14ac:dyDescent="0.25">
      <c r="A12" s="31"/>
      <c r="B12" s="43">
        <v>10</v>
      </c>
      <c r="C12" s="43" t="s">
        <v>0</v>
      </c>
      <c r="D12" s="43" t="s">
        <v>262</v>
      </c>
      <c r="E12" s="43" t="s">
        <v>18</v>
      </c>
      <c r="F12" s="45" t="s">
        <v>133</v>
      </c>
      <c r="G12" s="43" t="s">
        <v>74</v>
      </c>
      <c r="H12" s="43" t="s">
        <v>122</v>
      </c>
      <c r="I12" s="43" t="s">
        <v>125</v>
      </c>
      <c r="J12" s="7" t="s">
        <v>139</v>
      </c>
      <c r="K12" s="7"/>
      <c r="L12" s="5"/>
    </row>
    <row r="13" spans="1:12" s="34" customFormat="1" ht="54.6" customHeight="1" x14ac:dyDescent="0.25">
      <c r="A13" s="33"/>
      <c r="B13" s="43">
        <v>11</v>
      </c>
      <c r="C13" s="46" t="s">
        <v>0</v>
      </c>
      <c r="D13" s="43" t="s">
        <v>263</v>
      </c>
      <c r="E13" s="46" t="s">
        <v>19</v>
      </c>
      <c r="F13" s="44" t="s">
        <v>15</v>
      </c>
      <c r="G13" s="46" t="s">
        <v>73</v>
      </c>
      <c r="H13" s="46" t="s">
        <v>91</v>
      </c>
      <c r="I13" s="46" t="s">
        <v>91</v>
      </c>
      <c r="J13" s="12" t="s">
        <v>91</v>
      </c>
      <c r="K13" s="12"/>
      <c r="L13" s="5"/>
    </row>
    <row r="14" spans="1:12" s="32" customFormat="1" ht="132.94999999999999" customHeight="1" x14ac:dyDescent="0.25">
      <c r="A14" s="31"/>
      <c r="B14" s="43">
        <v>12</v>
      </c>
      <c r="C14" s="43" t="s">
        <v>0</v>
      </c>
      <c r="D14" s="43" t="s">
        <v>264</v>
      </c>
      <c r="E14" s="43" t="s">
        <v>101</v>
      </c>
      <c r="F14" s="45" t="s">
        <v>102</v>
      </c>
      <c r="G14" s="43" t="s">
        <v>74</v>
      </c>
      <c r="H14" s="43" t="s">
        <v>122</v>
      </c>
      <c r="I14" s="43" t="s">
        <v>124</v>
      </c>
      <c r="J14" s="7" t="s">
        <v>139</v>
      </c>
      <c r="K14" s="7"/>
      <c r="L14" s="5"/>
    </row>
    <row r="15" spans="1:12" s="32" customFormat="1" ht="156.94999999999999" customHeight="1" x14ac:dyDescent="0.25">
      <c r="A15" s="31"/>
      <c r="B15" s="43">
        <v>13</v>
      </c>
      <c r="C15" s="43" t="s">
        <v>0</v>
      </c>
      <c r="D15" s="43" t="s">
        <v>265</v>
      </c>
      <c r="E15" s="43" t="s">
        <v>20</v>
      </c>
      <c r="F15" s="45" t="s">
        <v>22</v>
      </c>
      <c r="G15" s="43" t="s">
        <v>74</v>
      </c>
      <c r="H15" s="43" t="s">
        <v>122</v>
      </c>
      <c r="I15" s="43" t="s">
        <v>123</v>
      </c>
      <c r="J15" s="7" t="s">
        <v>139</v>
      </c>
      <c r="K15" s="7"/>
      <c r="L15" s="5"/>
    </row>
    <row r="16" spans="1:12" s="32" customFormat="1" ht="135" x14ac:dyDescent="0.25">
      <c r="A16" s="31"/>
      <c r="B16" s="43">
        <v>14</v>
      </c>
      <c r="C16" s="43" t="s">
        <v>1</v>
      </c>
      <c r="D16" s="43" t="s">
        <v>266</v>
      </c>
      <c r="E16" s="43" t="s">
        <v>23</v>
      </c>
      <c r="F16" s="45" t="s">
        <v>446</v>
      </c>
      <c r="G16" s="43" t="s">
        <v>74</v>
      </c>
      <c r="H16" s="43" t="s">
        <v>445</v>
      </c>
      <c r="I16" s="43" t="s">
        <v>450</v>
      </c>
      <c r="J16" s="7" t="s">
        <v>139</v>
      </c>
      <c r="K16" s="7"/>
      <c r="L16" s="5"/>
    </row>
    <row r="17" spans="1:12" s="32" customFormat="1" ht="78.599999999999994" customHeight="1" x14ac:dyDescent="0.25">
      <c r="A17" s="31"/>
      <c r="B17" s="43">
        <v>15</v>
      </c>
      <c r="C17" s="43" t="s">
        <v>1</v>
      </c>
      <c r="D17" s="43" t="s">
        <v>267</v>
      </c>
      <c r="E17" s="43" t="s">
        <v>421</v>
      </c>
      <c r="F17" s="45" t="s">
        <v>176</v>
      </c>
      <c r="G17" s="43" t="s">
        <v>73</v>
      </c>
      <c r="H17" s="43" t="s">
        <v>91</v>
      </c>
      <c r="I17" s="43" t="s">
        <v>91</v>
      </c>
      <c r="J17" s="7" t="s">
        <v>91</v>
      </c>
      <c r="K17" s="7"/>
      <c r="L17" s="5"/>
    </row>
    <row r="18" spans="1:12" s="35" customFormat="1" ht="53.1" customHeight="1" x14ac:dyDescent="0.25">
      <c r="A18" s="24"/>
      <c r="B18" s="43">
        <v>16</v>
      </c>
      <c r="C18" s="43" t="s">
        <v>1</v>
      </c>
      <c r="D18" s="43" t="s">
        <v>268</v>
      </c>
      <c r="E18" s="43" t="s">
        <v>27</v>
      </c>
      <c r="F18" s="45" t="s">
        <v>405</v>
      </c>
      <c r="G18" s="43" t="s">
        <v>74</v>
      </c>
      <c r="H18" s="43" t="s">
        <v>129</v>
      </c>
      <c r="I18" s="43" t="s">
        <v>91</v>
      </c>
      <c r="J18" s="7" t="s">
        <v>139</v>
      </c>
      <c r="K18" s="7"/>
      <c r="L18" s="5"/>
    </row>
    <row r="19" spans="1:12" s="35" customFormat="1" ht="107.25" customHeight="1" x14ac:dyDescent="0.25">
      <c r="A19" s="24"/>
      <c r="B19" s="43">
        <v>17</v>
      </c>
      <c r="C19" s="43" t="s">
        <v>1</v>
      </c>
      <c r="D19" s="43" t="s">
        <v>269</v>
      </c>
      <c r="E19" s="43" t="s">
        <v>103</v>
      </c>
      <c r="F19" s="45" t="s">
        <v>404</v>
      </c>
      <c r="G19" s="43" t="s">
        <v>74</v>
      </c>
      <c r="H19" s="43" t="s">
        <v>129</v>
      </c>
      <c r="I19" s="43" t="s">
        <v>91</v>
      </c>
      <c r="J19" s="7" t="s">
        <v>139</v>
      </c>
      <c r="K19" s="7"/>
      <c r="L19" s="5"/>
    </row>
    <row r="20" spans="1:12" s="35" customFormat="1" ht="97.5" customHeight="1" x14ac:dyDescent="0.25">
      <c r="A20" s="24"/>
      <c r="B20" s="43">
        <v>18</v>
      </c>
      <c r="C20" s="43" t="s">
        <v>1</v>
      </c>
      <c r="D20" s="43" t="s">
        <v>270</v>
      </c>
      <c r="E20" s="43" t="s">
        <v>162</v>
      </c>
      <c r="F20" s="45" t="s">
        <v>179</v>
      </c>
      <c r="G20" s="43" t="s">
        <v>74</v>
      </c>
      <c r="H20" s="43" t="s">
        <v>129</v>
      </c>
      <c r="I20" s="43" t="s">
        <v>91</v>
      </c>
      <c r="J20" s="7" t="s">
        <v>139</v>
      </c>
      <c r="K20" s="7"/>
      <c r="L20" s="5"/>
    </row>
    <row r="21" spans="1:12" s="35" customFormat="1" ht="138.6" customHeight="1" x14ac:dyDescent="0.25">
      <c r="A21" s="24"/>
      <c r="B21" s="43">
        <v>19</v>
      </c>
      <c r="C21" s="43" t="s">
        <v>1</v>
      </c>
      <c r="D21" s="43" t="s">
        <v>271</v>
      </c>
      <c r="E21" s="43" t="s">
        <v>160</v>
      </c>
      <c r="F21" s="45" t="s">
        <v>180</v>
      </c>
      <c r="G21" s="43" t="s">
        <v>74</v>
      </c>
      <c r="H21" s="43" t="s">
        <v>129</v>
      </c>
      <c r="I21" s="43" t="s">
        <v>91</v>
      </c>
      <c r="J21" s="7" t="s">
        <v>139</v>
      </c>
      <c r="K21" s="7"/>
      <c r="L21" s="5"/>
    </row>
    <row r="22" spans="1:12" s="35" customFormat="1" ht="57.6" customHeight="1" x14ac:dyDescent="0.25">
      <c r="A22" s="24" t="s">
        <v>161</v>
      </c>
      <c r="B22" s="43">
        <v>20</v>
      </c>
      <c r="C22" s="43" t="s">
        <v>1</v>
      </c>
      <c r="D22" s="43" t="s">
        <v>272</v>
      </c>
      <c r="E22" s="43" t="s">
        <v>28</v>
      </c>
      <c r="F22" s="45" t="s">
        <v>181</v>
      </c>
      <c r="G22" s="43" t="s">
        <v>74</v>
      </c>
      <c r="H22" s="43" t="s">
        <v>130</v>
      </c>
      <c r="I22" s="43" t="s">
        <v>91</v>
      </c>
      <c r="J22" s="7" t="s">
        <v>139</v>
      </c>
      <c r="K22" s="7"/>
      <c r="L22" s="5"/>
    </row>
    <row r="23" spans="1:12" s="35" customFormat="1" ht="45" x14ac:dyDescent="0.25">
      <c r="A23" s="24"/>
      <c r="B23" s="43">
        <v>21</v>
      </c>
      <c r="C23" s="43" t="s">
        <v>1</v>
      </c>
      <c r="D23" s="43" t="s">
        <v>273</v>
      </c>
      <c r="E23" s="43" t="s">
        <v>31</v>
      </c>
      <c r="F23" s="45" t="s">
        <v>182</v>
      </c>
      <c r="G23" s="43" t="s">
        <v>74</v>
      </c>
      <c r="H23" s="43" t="s">
        <v>130</v>
      </c>
      <c r="I23" s="43" t="s">
        <v>91</v>
      </c>
      <c r="J23" s="7" t="s">
        <v>139</v>
      </c>
      <c r="K23" s="7"/>
      <c r="L23" s="5"/>
    </row>
    <row r="24" spans="1:12" s="35" customFormat="1" ht="56.45" customHeight="1" x14ac:dyDescent="0.25">
      <c r="A24" s="24"/>
      <c r="B24" s="43">
        <v>22</v>
      </c>
      <c r="C24" s="43" t="s">
        <v>1</v>
      </c>
      <c r="D24" s="43" t="s">
        <v>274</v>
      </c>
      <c r="E24" s="43" t="s">
        <v>29</v>
      </c>
      <c r="F24" s="45" t="s">
        <v>183</v>
      </c>
      <c r="G24" s="43" t="s">
        <v>74</v>
      </c>
      <c r="H24" s="43" t="s">
        <v>129</v>
      </c>
      <c r="I24" s="43" t="s">
        <v>91</v>
      </c>
      <c r="J24" s="7" t="s">
        <v>139</v>
      </c>
      <c r="K24" s="7"/>
      <c r="L24" s="5"/>
    </row>
    <row r="25" spans="1:12" s="35" customFormat="1" ht="45" x14ac:dyDescent="0.25">
      <c r="A25" s="24"/>
      <c r="B25" s="43">
        <v>23</v>
      </c>
      <c r="C25" s="43" t="s">
        <v>45</v>
      </c>
      <c r="D25" s="43" t="s">
        <v>275</v>
      </c>
      <c r="E25" s="43" t="s">
        <v>50</v>
      </c>
      <c r="F25" s="44" t="s">
        <v>416</v>
      </c>
      <c r="G25" s="43" t="s">
        <v>74</v>
      </c>
      <c r="H25" s="43" t="s">
        <v>131</v>
      </c>
      <c r="I25" s="43" t="s">
        <v>134</v>
      </c>
      <c r="J25" s="7" t="s">
        <v>140</v>
      </c>
      <c r="K25" s="7"/>
      <c r="L25" s="5"/>
    </row>
    <row r="26" spans="1:12" s="35" customFormat="1" ht="52.5" customHeight="1" x14ac:dyDescent="0.25">
      <c r="A26" s="24"/>
      <c r="B26" s="43">
        <v>24</v>
      </c>
      <c r="C26" s="43" t="s">
        <v>45</v>
      </c>
      <c r="D26" s="43" t="s">
        <v>276</v>
      </c>
      <c r="E26" s="43" t="s">
        <v>49</v>
      </c>
      <c r="F26" s="44" t="s">
        <v>184</v>
      </c>
      <c r="G26" s="43" t="s">
        <v>74</v>
      </c>
      <c r="H26" s="43" t="s">
        <v>131</v>
      </c>
      <c r="I26" s="43" t="s">
        <v>132</v>
      </c>
      <c r="J26" s="7" t="s">
        <v>140</v>
      </c>
      <c r="K26" s="7"/>
      <c r="L26" s="5"/>
    </row>
    <row r="27" spans="1:12" s="35" customFormat="1" ht="45" x14ac:dyDescent="0.25">
      <c r="A27" s="24"/>
      <c r="B27" s="43">
        <v>25</v>
      </c>
      <c r="C27" s="43" t="s">
        <v>45</v>
      </c>
      <c r="D27" s="43" t="s">
        <v>277</v>
      </c>
      <c r="E27" s="43" t="s">
        <v>46</v>
      </c>
      <c r="F27" s="44" t="s">
        <v>185</v>
      </c>
      <c r="G27" s="43" t="s">
        <v>74</v>
      </c>
      <c r="H27" s="43" t="s">
        <v>131</v>
      </c>
      <c r="I27" s="43" t="s">
        <v>137</v>
      </c>
      <c r="J27" s="7" t="s">
        <v>140</v>
      </c>
      <c r="K27" s="7"/>
      <c r="L27" s="5"/>
    </row>
    <row r="28" spans="1:12" s="35" customFormat="1" ht="45" x14ac:dyDescent="0.25">
      <c r="A28" s="24"/>
      <c r="B28" s="43">
        <v>26</v>
      </c>
      <c r="C28" s="43" t="s">
        <v>45</v>
      </c>
      <c r="D28" s="43" t="s">
        <v>278</v>
      </c>
      <c r="E28" s="43" t="s">
        <v>47</v>
      </c>
      <c r="F28" s="44" t="s">
        <v>186</v>
      </c>
      <c r="G28" s="43" t="s">
        <v>74</v>
      </c>
      <c r="H28" s="43" t="s">
        <v>131</v>
      </c>
      <c r="I28" s="43" t="s">
        <v>135</v>
      </c>
      <c r="J28" s="7" t="s">
        <v>140</v>
      </c>
      <c r="K28" s="7"/>
      <c r="L28" s="5"/>
    </row>
    <row r="29" spans="1:12" s="35" customFormat="1" ht="56.45" customHeight="1" x14ac:dyDescent="0.25">
      <c r="A29" s="24"/>
      <c r="B29" s="43">
        <v>27</v>
      </c>
      <c r="C29" s="43" t="s">
        <v>45</v>
      </c>
      <c r="D29" s="43" t="s">
        <v>279</v>
      </c>
      <c r="E29" s="43" t="s">
        <v>115</v>
      </c>
      <c r="F29" s="44" t="s">
        <v>242</v>
      </c>
      <c r="G29" s="43" t="s">
        <v>74</v>
      </c>
      <c r="H29" s="43" t="s">
        <v>131</v>
      </c>
      <c r="I29" s="43" t="s">
        <v>135</v>
      </c>
      <c r="J29" s="7" t="s">
        <v>140</v>
      </c>
      <c r="K29" s="7"/>
      <c r="L29" s="5"/>
    </row>
    <row r="30" spans="1:12" s="35" customFormat="1" ht="60.95" customHeight="1" x14ac:dyDescent="0.25">
      <c r="A30" s="24"/>
      <c r="B30" s="43">
        <v>28</v>
      </c>
      <c r="C30" s="43" t="s">
        <v>45</v>
      </c>
      <c r="D30" s="43" t="s">
        <v>280</v>
      </c>
      <c r="E30" s="43" t="s">
        <v>51</v>
      </c>
      <c r="F30" s="44" t="s">
        <v>187</v>
      </c>
      <c r="G30" s="43" t="s">
        <v>74</v>
      </c>
      <c r="H30" s="43" t="s">
        <v>131</v>
      </c>
      <c r="I30" s="43" t="s">
        <v>136</v>
      </c>
      <c r="J30" s="7" t="s">
        <v>140</v>
      </c>
      <c r="K30" s="7"/>
      <c r="L30" s="5"/>
    </row>
    <row r="31" spans="1:12" s="32" customFormat="1" ht="74.25" customHeight="1" x14ac:dyDescent="0.25">
      <c r="A31" s="31"/>
      <c r="B31" s="43">
        <v>29</v>
      </c>
      <c r="C31" s="43" t="s">
        <v>45</v>
      </c>
      <c r="D31" s="43" t="s">
        <v>281</v>
      </c>
      <c r="E31" s="43" t="s">
        <v>52</v>
      </c>
      <c r="F31" s="44" t="s">
        <v>48</v>
      </c>
      <c r="G31" s="43" t="s">
        <v>74</v>
      </c>
      <c r="H31" s="43" t="s">
        <v>131</v>
      </c>
      <c r="I31" s="43" t="s">
        <v>136</v>
      </c>
      <c r="J31" s="7" t="s">
        <v>140</v>
      </c>
      <c r="K31" s="7"/>
      <c r="L31" s="5"/>
    </row>
    <row r="32" spans="1:12" s="32" customFormat="1" ht="123.75" customHeight="1" x14ac:dyDescent="0.25">
      <c r="A32" s="31"/>
      <c r="B32" s="43">
        <v>30</v>
      </c>
      <c r="C32" s="43" t="s">
        <v>45</v>
      </c>
      <c r="D32" s="43" t="s">
        <v>303</v>
      </c>
      <c r="E32" s="43" t="s">
        <v>423</v>
      </c>
      <c r="F32" s="44" t="s">
        <v>188</v>
      </c>
      <c r="G32" s="43" t="s">
        <v>74</v>
      </c>
      <c r="H32" s="43" t="s">
        <v>138</v>
      </c>
      <c r="I32" s="43" t="s">
        <v>91</v>
      </c>
      <c r="J32" s="7" t="s">
        <v>140</v>
      </c>
      <c r="K32" s="7"/>
      <c r="L32" s="5"/>
    </row>
    <row r="33" spans="1:12" s="32" customFormat="1" ht="54" customHeight="1" x14ac:dyDescent="0.25">
      <c r="A33" s="31"/>
      <c r="B33" s="43">
        <v>31</v>
      </c>
      <c r="C33" s="43" t="s">
        <v>45</v>
      </c>
      <c r="D33" s="43" t="s">
        <v>304</v>
      </c>
      <c r="E33" s="43" t="s">
        <v>30</v>
      </c>
      <c r="F33" s="45" t="s">
        <v>189</v>
      </c>
      <c r="G33" s="43" t="s">
        <v>74</v>
      </c>
      <c r="H33" s="43" t="s">
        <v>138</v>
      </c>
      <c r="I33" s="43" t="s">
        <v>91</v>
      </c>
      <c r="J33" s="7" t="s">
        <v>140</v>
      </c>
      <c r="K33" s="7"/>
      <c r="L33" s="5"/>
    </row>
    <row r="34" spans="1:12" s="32" customFormat="1" ht="54.75" customHeight="1" x14ac:dyDescent="0.25">
      <c r="A34" s="31"/>
      <c r="B34" s="43">
        <v>32</v>
      </c>
      <c r="C34" s="43" t="s">
        <v>45</v>
      </c>
      <c r="D34" s="43" t="s">
        <v>305</v>
      </c>
      <c r="E34" s="43" t="s">
        <v>108</v>
      </c>
      <c r="F34" s="44" t="s">
        <v>190</v>
      </c>
      <c r="G34" s="43" t="s">
        <v>74</v>
      </c>
      <c r="H34" s="43" t="s">
        <v>138</v>
      </c>
      <c r="I34" s="43" t="s">
        <v>91</v>
      </c>
      <c r="J34" s="7" t="s">
        <v>140</v>
      </c>
      <c r="K34" s="7"/>
      <c r="L34" s="5"/>
    </row>
    <row r="35" spans="1:12" s="32" customFormat="1" ht="54.75" customHeight="1" x14ac:dyDescent="0.25">
      <c r="A35" s="31"/>
      <c r="B35" s="43">
        <v>33</v>
      </c>
      <c r="C35" s="43" t="s">
        <v>45</v>
      </c>
      <c r="D35" s="43" t="s">
        <v>306</v>
      </c>
      <c r="E35" s="43" t="s">
        <v>422</v>
      </c>
      <c r="F35" s="44" t="s">
        <v>109</v>
      </c>
      <c r="G35" s="43" t="s">
        <v>74</v>
      </c>
      <c r="H35" s="43" t="s">
        <v>138</v>
      </c>
      <c r="I35" s="43" t="s">
        <v>91</v>
      </c>
      <c r="J35" s="7" t="s">
        <v>140</v>
      </c>
      <c r="K35" s="7"/>
      <c r="L35" s="5"/>
    </row>
    <row r="36" spans="1:12" s="32" customFormat="1" ht="54.75" customHeight="1" x14ac:dyDescent="0.25">
      <c r="A36" s="31"/>
      <c r="B36" s="43">
        <v>34</v>
      </c>
      <c r="C36" s="43" t="s">
        <v>6</v>
      </c>
      <c r="D36" s="43" t="s">
        <v>307</v>
      </c>
      <c r="E36" s="43" t="s">
        <v>53</v>
      </c>
      <c r="F36" s="44" t="s">
        <v>191</v>
      </c>
      <c r="G36" s="43" t="s">
        <v>73</v>
      </c>
      <c r="H36" s="43" t="s">
        <v>91</v>
      </c>
      <c r="I36" s="43" t="s">
        <v>91</v>
      </c>
      <c r="J36" s="7" t="s">
        <v>91</v>
      </c>
      <c r="K36" s="7"/>
      <c r="L36" s="5"/>
    </row>
    <row r="37" spans="1:12" s="32" customFormat="1" ht="138" customHeight="1" x14ac:dyDescent="0.25">
      <c r="A37" s="31"/>
      <c r="B37" s="43">
        <v>35</v>
      </c>
      <c r="C37" s="43" t="s">
        <v>6</v>
      </c>
      <c r="D37" s="43" t="s">
        <v>308</v>
      </c>
      <c r="E37" s="43" t="s">
        <v>40</v>
      </c>
      <c r="F37" s="44" t="s">
        <v>192</v>
      </c>
      <c r="G37" s="43" t="s">
        <v>74</v>
      </c>
      <c r="H37" s="43" t="s">
        <v>120</v>
      </c>
      <c r="I37" s="43" t="s">
        <v>142</v>
      </c>
      <c r="J37" s="7" t="s">
        <v>139</v>
      </c>
      <c r="K37" s="7"/>
      <c r="L37" s="5"/>
    </row>
    <row r="38" spans="1:12" s="32" customFormat="1" ht="45" x14ac:dyDescent="0.25">
      <c r="A38" s="31"/>
      <c r="B38" s="43">
        <v>36</v>
      </c>
      <c r="C38" s="43" t="s">
        <v>6</v>
      </c>
      <c r="D38" s="43" t="s">
        <v>309</v>
      </c>
      <c r="E38" s="43" t="s">
        <v>44</v>
      </c>
      <c r="F38" s="44" t="s">
        <v>163</v>
      </c>
      <c r="G38" s="43" t="s">
        <v>74</v>
      </c>
      <c r="H38" s="43" t="s">
        <v>141</v>
      </c>
      <c r="I38" s="43" t="s">
        <v>143</v>
      </c>
      <c r="J38" s="7" t="s">
        <v>139</v>
      </c>
      <c r="K38" s="7"/>
      <c r="L38" s="5"/>
    </row>
    <row r="39" spans="1:12" s="32" customFormat="1" ht="45" x14ac:dyDescent="0.25">
      <c r="A39" s="31"/>
      <c r="B39" s="43">
        <v>37</v>
      </c>
      <c r="C39" s="43" t="s">
        <v>6</v>
      </c>
      <c r="D39" s="43" t="s">
        <v>310</v>
      </c>
      <c r="E39" s="43" t="s">
        <v>41</v>
      </c>
      <c r="F39" s="44" t="s">
        <v>193</v>
      </c>
      <c r="G39" s="43" t="s">
        <v>74</v>
      </c>
      <c r="H39" s="43" t="s">
        <v>120</v>
      </c>
      <c r="I39" s="43" t="s">
        <v>144</v>
      </c>
      <c r="J39" s="7" t="s">
        <v>139</v>
      </c>
      <c r="K39" s="7"/>
      <c r="L39" s="5"/>
    </row>
    <row r="40" spans="1:12" s="32" customFormat="1" ht="45" x14ac:dyDescent="0.25">
      <c r="A40" s="31"/>
      <c r="B40" s="43">
        <v>38</v>
      </c>
      <c r="C40" s="43" t="s">
        <v>6</v>
      </c>
      <c r="D40" s="43" t="s">
        <v>311</v>
      </c>
      <c r="E40" s="43" t="s">
        <v>164</v>
      </c>
      <c r="F40" s="44" t="s">
        <v>166</v>
      </c>
      <c r="G40" s="43" t="s">
        <v>74</v>
      </c>
      <c r="H40" s="43" t="s">
        <v>120</v>
      </c>
      <c r="I40" s="43" t="s">
        <v>145</v>
      </c>
      <c r="J40" s="7" t="s">
        <v>139</v>
      </c>
      <c r="K40" s="7"/>
      <c r="L40" s="5"/>
    </row>
    <row r="41" spans="1:12" s="32" customFormat="1" ht="45" x14ac:dyDescent="0.25">
      <c r="A41" s="31"/>
      <c r="B41" s="43">
        <v>39</v>
      </c>
      <c r="C41" s="43" t="s">
        <v>6</v>
      </c>
      <c r="D41" s="43" t="s">
        <v>312</v>
      </c>
      <c r="E41" s="43" t="s">
        <v>165</v>
      </c>
      <c r="F41" s="44" t="s">
        <v>177</v>
      </c>
      <c r="G41" s="43" t="s">
        <v>74</v>
      </c>
      <c r="H41" s="43" t="s">
        <v>120</v>
      </c>
      <c r="I41" s="43" t="s">
        <v>145</v>
      </c>
      <c r="J41" s="7" t="s">
        <v>139</v>
      </c>
      <c r="K41" s="7"/>
      <c r="L41" s="5"/>
    </row>
    <row r="42" spans="1:12" s="32" customFormat="1" ht="45" x14ac:dyDescent="0.25">
      <c r="A42" s="31"/>
      <c r="B42" s="43">
        <v>40</v>
      </c>
      <c r="C42" s="43" t="s">
        <v>6</v>
      </c>
      <c r="D42" s="43" t="s">
        <v>313</v>
      </c>
      <c r="E42" s="43" t="s">
        <v>167</v>
      </c>
      <c r="F42" s="44" t="s">
        <v>194</v>
      </c>
      <c r="G42" s="43" t="s">
        <v>74</v>
      </c>
      <c r="H42" s="43" t="s">
        <v>120</v>
      </c>
      <c r="I42" s="43" t="s">
        <v>145</v>
      </c>
      <c r="J42" s="7" t="s">
        <v>139</v>
      </c>
      <c r="K42" s="7"/>
      <c r="L42" s="5"/>
    </row>
    <row r="43" spans="1:12" s="32" customFormat="1" ht="30" x14ac:dyDescent="0.25">
      <c r="A43" s="31"/>
      <c r="B43" s="43">
        <v>41</v>
      </c>
      <c r="C43" s="43" t="s">
        <v>96</v>
      </c>
      <c r="D43" s="43" t="s">
        <v>314</v>
      </c>
      <c r="E43" s="43" t="s">
        <v>100</v>
      </c>
      <c r="F43" s="44" t="s">
        <v>168</v>
      </c>
      <c r="G43" s="43" t="s">
        <v>74</v>
      </c>
      <c r="H43" s="43" t="s">
        <v>146</v>
      </c>
      <c r="I43" s="43" t="s">
        <v>424</v>
      </c>
      <c r="J43" s="7" t="s">
        <v>91</v>
      </c>
      <c r="K43" s="7"/>
      <c r="L43" s="5"/>
    </row>
    <row r="44" spans="1:12" s="32" customFormat="1" ht="59.25" customHeight="1" x14ac:dyDescent="0.25">
      <c r="A44" s="31"/>
      <c r="B44" s="43">
        <v>42</v>
      </c>
      <c r="C44" s="43" t="s">
        <v>96</v>
      </c>
      <c r="D44" s="43" t="s">
        <v>315</v>
      </c>
      <c r="E44" s="43" t="s">
        <v>401</v>
      </c>
      <c r="F44" s="44" t="s">
        <v>195</v>
      </c>
      <c r="G44" s="43" t="s">
        <v>73</v>
      </c>
      <c r="H44" s="43" t="s">
        <v>91</v>
      </c>
      <c r="I44" s="43" t="s">
        <v>147</v>
      </c>
      <c r="J44" s="7" t="s">
        <v>91</v>
      </c>
      <c r="K44" s="7"/>
      <c r="L44" s="5"/>
    </row>
    <row r="45" spans="1:12" s="32" customFormat="1" ht="45" x14ac:dyDescent="0.25">
      <c r="A45" s="31"/>
      <c r="B45" s="43">
        <v>43</v>
      </c>
      <c r="C45" s="43" t="s">
        <v>96</v>
      </c>
      <c r="D45" s="43" t="s">
        <v>316</v>
      </c>
      <c r="E45" s="43" t="s">
        <v>42</v>
      </c>
      <c r="F45" s="44" t="s">
        <v>169</v>
      </c>
      <c r="G45" s="43" t="s">
        <v>74</v>
      </c>
      <c r="H45" s="43" t="s">
        <v>146</v>
      </c>
      <c r="I45" s="43" t="s">
        <v>147</v>
      </c>
      <c r="J45" s="7" t="s">
        <v>91</v>
      </c>
      <c r="K45" s="7"/>
      <c r="L45" s="5"/>
    </row>
    <row r="46" spans="1:12" s="35" customFormat="1" ht="58.5" customHeight="1" x14ac:dyDescent="0.25">
      <c r="A46" s="24"/>
      <c r="B46" s="43">
        <v>44</v>
      </c>
      <c r="C46" s="43" t="s">
        <v>96</v>
      </c>
      <c r="D46" s="43" t="s">
        <v>317</v>
      </c>
      <c r="E46" s="43" t="s">
        <v>97</v>
      </c>
      <c r="F46" s="44" t="s">
        <v>196</v>
      </c>
      <c r="G46" s="43" t="s">
        <v>74</v>
      </c>
      <c r="H46" s="43" t="s">
        <v>146</v>
      </c>
      <c r="I46" s="43" t="s">
        <v>148</v>
      </c>
      <c r="J46" s="7" t="s">
        <v>91</v>
      </c>
      <c r="K46" s="7"/>
      <c r="L46" s="5"/>
    </row>
    <row r="47" spans="1:12" s="35" customFormat="1" ht="45" x14ac:dyDescent="0.25">
      <c r="A47" s="24"/>
      <c r="B47" s="43">
        <v>45</v>
      </c>
      <c r="C47" s="43" t="s">
        <v>96</v>
      </c>
      <c r="D47" s="43" t="s">
        <v>318</v>
      </c>
      <c r="E47" s="43" t="s">
        <v>98</v>
      </c>
      <c r="F47" s="44" t="s">
        <v>170</v>
      </c>
      <c r="G47" s="43" t="s">
        <v>74</v>
      </c>
      <c r="H47" s="43" t="s">
        <v>146</v>
      </c>
      <c r="I47" s="43" t="s">
        <v>147</v>
      </c>
      <c r="J47" s="7" t="s">
        <v>91</v>
      </c>
      <c r="K47" s="7"/>
      <c r="L47" s="5"/>
    </row>
    <row r="48" spans="1:12" s="35" customFormat="1" ht="45" x14ac:dyDescent="0.25">
      <c r="A48" s="24"/>
      <c r="B48" s="43">
        <v>46</v>
      </c>
      <c r="C48" s="43" t="s">
        <v>96</v>
      </c>
      <c r="D48" s="43" t="s">
        <v>319</v>
      </c>
      <c r="E48" s="43" t="s">
        <v>99</v>
      </c>
      <c r="F48" s="44" t="s">
        <v>197</v>
      </c>
      <c r="G48" s="43" t="s">
        <v>74</v>
      </c>
      <c r="H48" s="43" t="s">
        <v>146</v>
      </c>
      <c r="I48" s="43" t="s">
        <v>147</v>
      </c>
      <c r="J48" s="7" t="s">
        <v>91</v>
      </c>
      <c r="K48" s="7"/>
      <c r="L48" s="5"/>
    </row>
    <row r="49" spans="1:12" s="35" customFormat="1" ht="60" x14ac:dyDescent="0.25">
      <c r="A49" s="24"/>
      <c r="B49" s="43">
        <v>47</v>
      </c>
      <c r="C49" s="43" t="s">
        <v>96</v>
      </c>
      <c r="D49" s="43" t="s">
        <v>320</v>
      </c>
      <c r="E49" s="43" t="s">
        <v>89</v>
      </c>
      <c r="F49" s="44" t="s">
        <v>198</v>
      </c>
      <c r="G49" s="43" t="s">
        <v>74</v>
      </c>
      <c r="H49" s="43" t="s">
        <v>150</v>
      </c>
      <c r="I49" s="43" t="s">
        <v>149</v>
      </c>
      <c r="J49" s="7" t="s">
        <v>91</v>
      </c>
      <c r="K49" s="7"/>
      <c r="L49" s="5"/>
    </row>
    <row r="50" spans="1:12" s="35" customFormat="1" ht="84.75" customHeight="1" x14ac:dyDescent="0.25">
      <c r="A50" s="24"/>
      <c r="B50" s="43">
        <v>48</v>
      </c>
      <c r="C50" s="43" t="s">
        <v>96</v>
      </c>
      <c r="D50" s="43" t="s">
        <v>321</v>
      </c>
      <c r="E50" s="43" t="s">
        <v>90</v>
      </c>
      <c r="F50" s="44" t="s">
        <v>199</v>
      </c>
      <c r="G50" s="43" t="s">
        <v>74</v>
      </c>
      <c r="H50" s="43" t="s">
        <v>154</v>
      </c>
      <c r="I50" s="43" t="s">
        <v>151</v>
      </c>
      <c r="J50" s="7" t="s">
        <v>91</v>
      </c>
      <c r="K50" s="7"/>
      <c r="L50" s="5"/>
    </row>
    <row r="51" spans="1:12" s="35" customFormat="1" ht="66" customHeight="1" x14ac:dyDescent="0.25">
      <c r="A51" s="24"/>
      <c r="B51" s="43">
        <v>49</v>
      </c>
      <c r="C51" s="43" t="s">
        <v>96</v>
      </c>
      <c r="D51" s="43" t="s">
        <v>322</v>
      </c>
      <c r="E51" s="43" t="s">
        <v>92</v>
      </c>
      <c r="F51" s="44" t="s">
        <v>200</v>
      </c>
      <c r="G51" s="43" t="s">
        <v>74</v>
      </c>
      <c r="H51" s="43" t="s">
        <v>153</v>
      </c>
      <c r="I51" s="43" t="s">
        <v>152</v>
      </c>
      <c r="J51" s="7" t="s">
        <v>91</v>
      </c>
      <c r="K51" s="7"/>
      <c r="L51" s="5"/>
    </row>
    <row r="52" spans="1:12" s="35" customFormat="1" ht="66" customHeight="1" x14ac:dyDescent="0.25">
      <c r="A52" s="24"/>
      <c r="B52" s="43">
        <v>50</v>
      </c>
      <c r="C52" s="43" t="s">
        <v>96</v>
      </c>
      <c r="D52" s="43" t="s">
        <v>323</v>
      </c>
      <c r="E52" s="43" t="s">
        <v>93</v>
      </c>
      <c r="F52" s="44" t="s">
        <v>201</v>
      </c>
      <c r="G52" s="43" t="s">
        <v>74</v>
      </c>
      <c r="H52" s="43" t="s">
        <v>156</v>
      </c>
      <c r="I52" s="43" t="s">
        <v>155</v>
      </c>
      <c r="J52" s="7" t="s">
        <v>91</v>
      </c>
      <c r="K52" s="7"/>
      <c r="L52" s="5"/>
    </row>
    <row r="53" spans="1:12" s="35" customFormat="1" ht="45" x14ac:dyDescent="0.25">
      <c r="A53" s="24"/>
      <c r="B53" s="43">
        <v>51</v>
      </c>
      <c r="C53" s="43" t="s">
        <v>96</v>
      </c>
      <c r="D53" s="43" t="s">
        <v>324</v>
      </c>
      <c r="E53" s="43" t="s">
        <v>94</v>
      </c>
      <c r="F53" s="44" t="s">
        <v>202</v>
      </c>
      <c r="G53" s="43" t="s">
        <v>74</v>
      </c>
      <c r="H53" s="43" t="s">
        <v>146</v>
      </c>
      <c r="I53" s="43" t="s">
        <v>147</v>
      </c>
      <c r="J53" s="7" t="s">
        <v>91</v>
      </c>
      <c r="K53" s="7"/>
      <c r="L53" s="5"/>
    </row>
    <row r="54" spans="1:12" s="35" customFormat="1" ht="45" x14ac:dyDescent="0.25">
      <c r="A54" s="24"/>
      <c r="B54" s="43">
        <v>52</v>
      </c>
      <c r="C54" s="43" t="s">
        <v>96</v>
      </c>
      <c r="D54" s="43" t="s">
        <v>325</v>
      </c>
      <c r="E54" s="43" t="s">
        <v>95</v>
      </c>
      <c r="F54" s="44" t="s">
        <v>425</v>
      </c>
      <c r="G54" s="43" t="s">
        <v>74</v>
      </c>
      <c r="H54" s="43" t="s">
        <v>146</v>
      </c>
      <c r="I54" s="43" t="s">
        <v>148</v>
      </c>
      <c r="J54" s="7" t="s">
        <v>91</v>
      </c>
      <c r="K54" s="7"/>
      <c r="L54" s="5"/>
    </row>
    <row r="55" spans="1:12" s="35" customFormat="1" ht="180.75" customHeight="1" x14ac:dyDescent="0.25">
      <c r="A55" s="24"/>
      <c r="B55" s="43">
        <v>53</v>
      </c>
      <c r="C55" s="43" t="s">
        <v>159</v>
      </c>
      <c r="D55" s="43" t="s">
        <v>326</v>
      </c>
      <c r="E55" s="43" t="s">
        <v>426</v>
      </c>
      <c r="F55" s="44" t="s">
        <v>427</v>
      </c>
      <c r="G55" s="43" t="s">
        <v>74</v>
      </c>
      <c r="H55" s="43" t="s">
        <v>203</v>
      </c>
      <c r="I55" s="43" t="s">
        <v>158</v>
      </c>
      <c r="J55" s="7" t="s">
        <v>140</v>
      </c>
      <c r="K55" s="7"/>
      <c r="L55" s="5"/>
    </row>
    <row r="56" spans="1:12" s="35" customFormat="1" ht="155.1" customHeight="1" x14ac:dyDescent="0.25">
      <c r="A56" s="24"/>
      <c r="B56" s="43">
        <v>54</v>
      </c>
      <c r="C56" s="43" t="s">
        <v>159</v>
      </c>
      <c r="D56" s="43" t="s">
        <v>327</v>
      </c>
      <c r="E56" s="43" t="s">
        <v>171</v>
      </c>
      <c r="F56" s="44" t="s">
        <v>415</v>
      </c>
      <c r="G56" s="43" t="s">
        <v>74</v>
      </c>
      <c r="H56" s="43" t="s">
        <v>157</v>
      </c>
      <c r="I56" s="43" t="s">
        <v>158</v>
      </c>
      <c r="J56" s="7" t="s">
        <v>140</v>
      </c>
      <c r="K56" s="7"/>
      <c r="L56" s="5"/>
    </row>
    <row r="57" spans="1:12" s="35" customFormat="1" ht="50.1" customHeight="1" x14ac:dyDescent="0.25">
      <c r="A57" s="24"/>
      <c r="B57" s="43">
        <v>55</v>
      </c>
      <c r="C57" s="43" t="s">
        <v>159</v>
      </c>
      <c r="D57" s="43" t="s">
        <v>328</v>
      </c>
      <c r="E57" s="43" t="s">
        <v>38</v>
      </c>
      <c r="F57" s="44" t="s">
        <v>204</v>
      </c>
      <c r="G57" s="43" t="s">
        <v>74</v>
      </c>
      <c r="H57" s="43" t="s">
        <v>203</v>
      </c>
      <c r="I57" s="43" t="s">
        <v>158</v>
      </c>
      <c r="J57" s="7" t="s">
        <v>140</v>
      </c>
      <c r="K57" s="7"/>
      <c r="L57" s="5"/>
    </row>
    <row r="58" spans="1:12" s="35" customFormat="1" ht="50.1" customHeight="1" x14ac:dyDescent="0.25">
      <c r="A58" s="24"/>
      <c r="B58" s="43">
        <v>56</v>
      </c>
      <c r="C58" s="43" t="s">
        <v>159</v>
      </c>
      <c r="D58" s="43" t="s">
        <v>329</v>
      </c>
      <c r="E58" s="43" t="s">
        <v>39</v>
      </c>
      <c r="F58" s="44" t="s">
        <v>43</v>
      </c>
      <c r="G58" s="43" t="s">
        <v>74</v>
      </c>
      <c r="H58" s="43" t="s">
        <v>203</v>
      </c>
      <c r="I58" s="43" t="s">
        <v>158</v>
      </c>
      <c r="J58" s="7" t="s">
        <v>140</v>
      </c>
      <c r="K58" s="7"/>
      <c r="L58" s="5"/>
    </row>
    <row r="59" spans="1:12" s="35" customFormat="1" ht="88.5" customHeight="1" x14ac:dyDescent="0.25">
      <c r="A59" s="24"/>
      <c r="B59" s="43">
        <v>57</v>
      </c>
      <c r="C59" s="43" t="s">
        <v>159</v>
      </c>
      <c r="D59" s="43" t="s">
        <v>330</v>
      </c>
      <c r="E59" s="43" t="s">
        <v>36</v>
      </c>
      <c r="F59" s="44" t="s">
        <v>205</v>
      </c>
      <c r="G59" s="43" t="s">
        <v>74</v>
      </c>
      <c r="H59" s="43" t="s">
        <v>157</v>
      </c>
      <c r="I59" s="43" t="s">
        <v>158</v>
      </c>
      <c r="J59" s="7" t="s">
        <v>140</v>
      </c>
      <c r="K59" s="7"/>
      <c r="L59" s="5"/>
    </row>
    <row r="60" spans="1:12" s="35" customFormat="1" ht="45" x14ac:dyDescent="0.25">
      <c r="A60" s="24"/>
      <c r="B60" s="43">
        <v>58</v>
      </c>
      <c r="C60" s="43" t="s">
        <v>159</v>
      </c>
      <c r="D60" s="43" t="s">
        <v>331</v>
      </c>
      <c r="E60" s="43" t="s">
        <v>37</v>
      </c>
      <c r="F60" s="44" t="s">
        <v>116</v>
      </c>
      <c r="G60" s="43" t="s">
        <v>74</v>
      </c>
      <c r="H60" s="43" t="s">
        <v>157</v>
      </c>
      <c r="I60" s="43" t="s">
        <v>158</v>
      </c>
      <c r="J60" s="7" t="s">
        <v>140</v>
      </c>
      <c r="K60" s="7"/>
      <c r="L60" s="5"/>
    </row>
    <row r="61" spans="1:12" s="35" customFormat="1" ht="57.6" customHeight="1" x14ac:dyDescent="0.25">
      <c r="A61" s="24"/>
      <c r="B61" s="43">
        <v>59</v>
      </c>
      <c r="C61" s="43" t="s">
        <v>159</v>
      </c>
      <c r="D61" s="43" t="s">
        <v>332</v>
      </c>
      <c r="E61" s="43" t="s">
        <v>172</v>
      </c>
      <c r="F61" s="44" t="s">
        <v>206</v>
      </c>
      <c r="G61" s="43" t="s">
        <v>74</v>
      </c>
      <c r="H61" s="43" t="s">
        <v>203</v>
      </c>
      <c r="I61" s="43" t="s">
        <v>158</v>
      </c>
      <c r="J61" s="7" t="s">
        <v>140</v>
      </c>
      <c r="K61" s="7"/>
      <c r="L61" s="5"/>
    </row>
    <row r="62" spans="1:12" s="35" customFormat="1" ht="57.6" customHeight="1" x14ac:dyDescent="0.25">
      <c r="A62" s="24"/>
      <c r="B62" s="43">
        <v>60</v>
      </c>
      <c r="C62" s="43" t="s">
        <v>159</v>
      </c>
      <c r="D62" s="43" t="s">
        <v>333</v>
      </c>
      <c r="E62" s="43" t="s">
        <v>35</v>
      </c>
      <c r="F62" s="44" t="s">
        <v>175</v>
      </c>
      <c r="G62" s="43" t="s">
        <v>74</v>
      </c>
      <c r="H62" s="43" t="s">
        <v>203</v>
      </c>
      <c r="I62" s="43" t="s">
        <v>158</v>
      </c>
      <c r="J62" s="7" t="s">
        <v>140</v>
      </c>
      <c r="K62" s="7"/>
      <c r="L62" s="5"/>
    </row>
    <row r="63" spans="1:12" s="32" customFormat="1" ht="50.45" customHeight="1" x14ac:dyDescent="0.25">
      <c r="A63" s="31"/>
      <c r="B63" s="43">
        <v>61</v>
      </c>
      <c r="C63" s="43" t="s">
        <v>159</v>
      </c>
      <c r="D63" s="43" t="s">
        <v>334</v>
      </c>
      <c r="E63" s="43" t="s">
        <v>34</v>
      </c>
      <c r="F63" s="44" t="s">
        <v>173</v>
      </c>
      <c r="G63" s="43" t="s">
        <v>74</v>
      </c>
      <c r="H63" s="43" t="s">
        <v>157</v>
      </c>
      <c r="I63" s="43" t="s">
        <v>158</v>
      </c>
      <c r="J63" s="7" t="s">
        <v>140</v>
      </c>
      <c r="K63" s="7"/>
      <c r="L63" s="5"/>
    </row>
    <row r="64" spans="1:12" s="32" customFormat="1" ht="50.45" customHeight="1" x14ac:dyDescent="0.25">
      <c r="A64" s="31"/>
      <c r="B64" s="43">
        <v>62</v>
      </c>
      <c r="C64" s="43" t="s">
        <v>159</v>
      </c>
      <c r="D64" s="43" t="s">
        <v>335</v>
      </c>
      <c r="E64" s="43" t="s">
        <v>33</v>
      </c>
      <c r="F64" s="44" t="s">
        <v>428</v>
      </c>
      <c r="G64" s="43" t="s">
        <v>74</v>
      </c>
      <c r="H64" s="43" t="s">
        <v>203</v>
      </c>
      <c r="I64" s="43" t="s">
        <v>158</v>
      </c>
      <c r="J64" s="7" t="s">
        <v>140</v>
      </c>
      <c r="K64" s="7"/>
      <c r="L64" s="5"/>
    </row>
    <row r="65" spans="1:12" s="32" customFormat="1" ht="129.75" customHeight="1" x14ac:dyDescent="0.25">
      <c r="A65" s="31"/>
      <c r="B65" s="43">
        <v>63</v>
      </c>
      <c r="C65" s="43" t="s">
        <v>5</v>
      </c>
      <c r="D65" s="43" t="s">
        <v>336</v>
      </c>
      <c r="E65" s="43" t="s">
        <v>217</v>
      </c>
      <c r="F65" s="45" t="s">
        <v>218</v>
      </c>
      <c r="G65" s="43" t="s">
        <v>74</v>
      </c>
      <c r="H65" s="43" t="s">
        <v>215</v>
      </c>
      <c r="I65" s="43" t="s">
        <v>229</v>
      </c>
      <c r="J65" s="7" t="s">
        <v>139</v>
      </c>
      <c r="K65" s="7"/>
      <c r="L65" s="5"/>
    </row>
    <row r="66" spans="1:12" s="32" customFormat="1" ht="45" x14ac:dyDescent="0.25">
      <c r="A66" s="31"/>
      <c r="B66" s="43">
        <v>64</v>
      </c>
      <c r="C66" s="43" t="s">
        <v>5</v>
      </c>
      <c r="D66" s="43" t="s">
        <v>337</v>
      </c>
      <c r="E66" s="43" t="s">
        <v>104</v>
      </c>
      <c r="F66" s="45" t="s">
        <v>219</v>
      </c>
      <c r="G66" s="43" t="s">
        <v>74</v>
      </c>
      <c r="H66" s="43" t="s">
        <v>220</v>
      </c>
      <c r="I66" s="43" t="s">
        <v>230</v>
      </c>
      <c r="J66" s="7" t="s">
        <v>139</v>
      </c>
      <c r="K66" s="7"/>
      <c r="L66" s="5"/>
    </row>
    <row r="67" spans="1:12" s="32" customFormat="1" ht="180" x14ac:dyDescent="0.25">
      <c r="A67" s="31"/>
      <c r="B67" s="43">
        <v>65</v>
      </c>
      <c r="C67" s="43" t="s">
        <v>5</v>
      </c>
      <c r="D67" s="43" t="s">
        <v>338</v>
      </c>
      <c r="E67" s="43" t="s">
        <v>25</v>
      </c>
      <c r="F67" s="45" t="s">
        <v>414</v>
      </c>
      <c r="G67" s="43" t="s">
        <v>74</v>
      </c>
      <c r="H67" s="43" t="s">
        <v>216</v>
      </c>
      <c r="I67" s="43" t="s">
        <v>231</v>
      </c>
      <c r="J67" s="7" t="s">
        <v>139</v>
      </c>
      <c r="K67" s="7"/>
      <c r="L67" s="5"/>
    </row>
    <row r="68" spans="1:12" s="32" customFormat="1" ht="50.25" customHeight="1" x14ac:dyDescent="0.25">
      <c r="A68" s="31"/>
      <c r="B68" s="43">
        <v>66</v>
      </c>
      <c r="C68" s="43" t="s">
        <v>5</v>
      </c>
      <c r="D68" s="43" t="s">
        <v>339</v>
      </c>
      <c r="E68" s="43" t="s">
        <v>26</v>
      </c>
      <c r="F68" s="44" t="s">
        <v>24</v>
      </c>
      <c r="G68" s="43" t="s">
        <v>74</v>
      </c>
      <c r="H68" s="43" t="s">
        <v>216</v>
      </c>
      <c r="I68" s="43" t="s">
        <v>231</v>
      </c>
      <c r="J68" s="7" t="s">
        <v>139</v>
      </c>
      <c r="K68" s="7"/>
      <c r="L68" s="5"/>
    </row>
    <row r="69" spans="1:12" s="32" customFormat="1" ht="105" x14ac:dyDescent="0.25">
      <c r="A69" s="31"/>
      <c r="B69" s="43">
        <v>67</v>
      </c>
      <c r="C69" s="43" t="s">
        <v>5</v>
      </c>
      <c r="D69" s="43" t="s">
        <v>340</v>
      </c>
      <c r="E69" s="43" t="s">
        <v>440</v>
      </c>
      <c r="F69" s="44" t="s">
        <v>441</v>
      </c>
      <c r="G69" s="43" t="s">
        <v>74</v>
      </c>
      <c r="H69" s="43" t="s">
        <v>442</v>
      </c>
      <c r="I69" s="43" t="s">
        <v>443</v>
      </c>
      <c r="J69" s="7" t="s">
        <v>139</v>
      </c>
      <c r="K69" s="7"/>
      <c r="L69" s="5"/>
    </row>
    <row r="70" spans="1:12" s="32" customFormat="1" ht="49.5" customHeight="1" x14ac:dyDescent="0.25">
      <c r="A70" s="31"/>
      <c r="B70" s="43">
        <v>68</v>
      </c>
      <c r="C70" s="43" t="s">
        <v>5</v>
      </c>
      <c r="D70" s="43" t="s">
        <v>341</v>
      </c>
      <c r="E70" s="43" t="s">
        <v>214</v>
      </c>
      <c r="F70" s="44" t="s">
        <v>429</v>
      </c>
      <c r="G70" s="43" t="s">
        <v>74</v>
      </c>
      <c r="H70" s="43" t="s">
        <v>216</v>
      </c>
      <c r="I70" s="43" t="s">
        <v>221</v>
      </c>
      <c r="J70" s="7" t="s">
        <v>139</v>
      </c>
      <c r="K70" s="7"/>
      <c r="L70" s="5"/>
    </row>
    <row r="71" spans="1:12" s="35" customFormat="1" ht="60" x14ac:dyDescent="0.25">
      <c r="A71" s="24"/>
      <c r="B71" s="43">
        <v>69</v>
      </c>
      <c r="C71" s="43" t="s">
        <v>3</v>
      </c>
      <c r="D71" s="43" t="s">
        <v>342</v>
      </c>
      <c r="E71" s="43" t="s">
        <v>57</v>
      </c>
      <c r="F71" s="45" t="s">
        <v>105</v>
      </c>
      <c r="G71" s="43" t="s">
        <v>74</v>
      </c>
      <c r="H71" s="43" t="s">
        <v>228</v>
      </c>
      <c r="I71" s="43" t="s">
        <v>232</v>
      </c>
      <c r="J71" s="7" t="s">
        <v>139</v>
      </c>
      <c r="K71" s="7"/>
      <c r="L71" s="5"/>
    </row>
    <row r="72" spans="1:12" s="35" customFormat="1" ht="60" x14ac:dyDescent="0.25">
      <c r="A72" s="24"/>
      <c r="B72" s="43">
        <v>70</v>
      </c>
      <c r="C72" s="43" t="s">
        <v>3</v>
      </c>
      <c r="D72" s="43" t="s">
        <v>343</v>
      </c>
      <c r="E72" s="43" t="s">
        <v>432</v>
      </c>
      <c r="F72" s="45" t="s">
        <v>430</v>
      </c>
      <c r="G72" s="43" t="s">
        <v>74</v>
      </c>
      <c r="H72" s="43" t="s">
        <v>228</v>
      </c>
      <c r="I72" s="43" t="s">
        <v>232</v>
      </c>
      <c r="J72" s="7" t="s">
        <v>139</v>
      </c>
      <c r="K72" s="7"/>
      <c r="L72" s="5"/>
    </row>
    <row r="73" spans="1:12" s="35" customFormat="1" ht="60.75" customHeight="1" x14ac:dyDescent="0.25">
      <c r="A73" s="24"/>
      <c r="B73" s="43">
        <v>71</v>
      </c>
      <c r="C73" s="43" t="s">
        <v>3</v>
      </c>
      <c r="D73" s="43" t="s">
        <v>344</v>
      </c>
      <c r="E73" s="43" t="s">
        <v>433</v>
      </c>
      <c r="F73" s="45" t="s">
        <v>431</v>
      </c>
      <c r="G73" s="43" t="s">
        <v>74</v>
      </c>
      <c r="H73" s="43" t="s">
        <v>228</v>
      </c>
      <c r="I73" s="43" t="s">
        <v>232</v>
      </c>
      <c r="J73" s="7" t="s">
        <v>139</v>
      </c>
      <c r="K73" s="7"/>
      <c r="L73" s="5"/>
    </row>
    <row r="74" spans="1:12" s="35" customFormat="1" ht="72.75" customHeight="1" x14ac:dyDescent="0.25">
      <c r="A74" s="24"/>
      <c r="B74" s="43">
        <v>72</v>
      </c>
      <c r="C74" s="43" t="s">
        <v>3</v>
      </c>
      <c r="D74" s="43" t="s">
        <v>345</v>
      </c>
      <c r="E74" s="43" t="s">
        <v>434</v>
      </c>
      <c r="F74" s="45" t="s">
        <v>411</v>
      </c>
      <c r="G74" s="43" t="s">
        <v>74</v>
      </c>
      <c r="H74" s="43" t="s">
        <v>228</v>
      </c>
      <c r="I74" s="43" t="s">
        <v>233</v>
      </c>
      <c r="J74" s="7" t="s">
        <v>139</v>
      </c>
      <c r="K74" s="7"/>
      <c r="L74" s="5"/>
    </row>
    <row r="75" spans="1:12" s="35" customFormat="1" ht="72.75" customHeight="1" x14ac:dyDescent="0.25">
      <c r="A75" s="24"/>
      <c r="B75" s="43">
        <v>73</v>
      </c>
      <c r="C75" s="43" t="s">
        <v>3</v>
      </c>
      <c r="D75" s="43" t="s">
        <v>346</v>
      </c>
      <c r="E75" s="43" t="s">
        <v>106</v>
      </c>
      <c r="F75" s="45" t="s">
        <v>412</v>
      </c>
      <c r="G75" s="43" t="s">
        <v>74</v>
      </c>
      <c r="H75" s="43" t="s">
        <v>228</v>
      </c>
      <c r="I75" s="43" t="s">
        <v>236</v>
      </c>
      <c r="J75" s="7" t="s">
        <v>139</v>
      </c>
      <c r="K75" s="7"/>
      <c r="L75" s="5"/>
    </row>
    <row r="76" spans="1:12" s="35" customFormat="1" ht="56.25" customHeight="1" x14ac:dyDescent="0.25">
      <c r="A76" s="24"/>
      <c r="B76" s="43">
        <v>74</v>
      </c>
      <c r="C76" s="43" t="s">
        <v>3</v>
      </c>
      <c r="D76" s="43" t="s">
        <v>347</v>
      </c>
      <c r="E76" s="43" t="s">
        <v>62</v>
      </c>
      <c r="F76" s="45" t="s">
        <v>61</v>
      </c>
      <c r="G76" s="43" t="s">
        <v>74</v>
      </c>
      <c r="H76" s="43" t="s">
        <v>228</v>
      </c>
      <c r="I76" s="43" t="s">
        <v>236</v>
      </c>
      <c r="J76" s="7" t="s">
        <v>139</v>
      </c>
      <c r="K76" s="7"/>
      <c r="L76" s="5"/>
    </row>
    <row r="77" spans="1:12" s="23" customFormat="1" ht="120" x14ac:dyDescent="0.25">
      <c r="A77" s="7"/>
      <c r="B77" s="43">
        <v>75</v>
      </c>
      <c r="C77" s="43" t="s">
        <v>3</v>
      </c>
      <c r="D77" s="43" t="s">
        <v>348</v>
      </c>
      <c r="E77" s="43" t="s">
        <v>234</v>
      </c>
      <c r="F77" s="45" t="s">
        <v>413</v>
      </c>
      <c r="G77" s="43" t="s">
        <v>74</v>
      </c>
      <c r="H77" s="43" t="s">
        <v>228</v>
      </c>
      <c r="I77" s="43" t="s">
        <v>235</v>
      </c>
      <c r="J77" s="7" t="s">
        <v>91</v>
      </c>
      <c r="K77" s="7"/>
      <c r="L77" s="5"/>
    </row>
    <row r="78" spans="1:12" s="35" customFormat="1" ht="87" customHeight="1" x14ac:dyDescent="0.25">
      <c r="A78" s="24"/>
      <c r="B78" s="43">
        <v>76</v>
      </c>
      <c r="C78" s="43" t="s">
        <v>63</v>
      </c>
      <c r="D78" s="43" t="s">
        <v>349</v>
      </c>
      <c r="E78" s="43" t="s">
        <v>64</v>
      </c>
      <c r="F78" s="45" t="s">
        <v>376</v>
      </c>
      <c r="G78" s="43" t="s">
        <v>73</v>
      </c>
      <c r="H78" s="43" t="s">
        <v>91</v>
      </c>
      <c r="I78" s="43" t="s">
        <v>238</v>
      </c>
      <c r="J78" s="7" t="s">
        <v>91</v>
      </c>
      <c r="K78" s="7"/>
      <c r="L78" s="5"/>
    </row>
    <row r="79" spans="1:12" s="35" customFormat="1" ht="78" customHeight="1" x14ac:dyDescent="0.25">
      <c r="A79" s="24"/>
      <c r="B79" s="43">
        <v>77</v>
      </c>
      <c r="C79" s="43" t="s">
        <v>63</v>
      </c>
      <c r="D79" s="43" t="s">
        <v>350</v>
      </c>
      <c r="E79" s="43" t="s">
        <v>69</v>
      </c>
      <c r="F79" s="45" t="s">
        <v>241</v>
      </c>
      <c r="G79" s="43" t="s">
        <v>74</v>
      </c>
      <c r="H79" s="43" t="s">
        <v>243</v>
      </c>
      <c r="I79" s="43" t="s">
        <v>239</v>
      </c>
      <c r="J79" s="7" t="s">
        <v>139</v>
      </c>
      <c r="K79" s="7"/>
      <c r="L79" s="5"/>
    </row>
    <row r="80" spans="1:12" s="35" customFormat="1" ht="110.1" customHeight="1" x14ac:dyDescent="0.25">
      <c r="A80" s="24"/>
      <c r="B80" s="43">
        <v>78</v>
      </c>
      <c r="C80" s="43" t="s">
        <v>63</v>
      </c>
      <c r="D80" s="43" t="s">
        <v>351</v>
      </c>
      <c r="E80" s="43" t="s">
        <v>240</v>
      </c>
      <c r="F80" s="45" t="s">
        <v>407</v>
      </c>
      <c r="G80" s="43" t="s">
        <v>74</v>
      </c>
      <c r="H80" s="43" t="s">
        <v>243</v>
      </c>
      <c r="I80" s="43" t="s">
        <v>239</v>
      </c>
      <c r="J80" s="7" t="s">
        <v>139</v>
      </c>
      <c r="K80" s="7"/>
      <c r="L80" s="5"/>
    </row>
    <row r="81" spans="1:12" s="35" customFormat="1" ht="37.5" customHeight="1" x14ac:dyDescent="0.25">
      <c r="A81" s="24"/>
      <c r="B81" s="43">
        <v>79</v>
      </c>
      <c r="C81" s="43" t="s">
        <v>63</v>
      </c>
      <c r="D81" s="43" t="s">
        <v>352</v>
      </c>
      <c r="E81" s="43" t="s">
        <v>68</v>
      </c>
      <c r="F81" s="45" t="s">
        <v>71</v>
      </c>
      <c r="G81" s="43" t="s">
        <v>74</v>
      </c>
      <c r="H81" s="43" t="s">
        <v>243</v>
      </c>
      <c r="I81" s="43" t="s">
        <v>239</v>
      </c>
      <c r="J81" s="7" t="s">
        <v>139</v>
      </c>
      <c r="K81" s="7"/>
      <c r="L81" s="5"/>
    </row>
    <row r="82" spans="1:12" s="35" customFormat="1" ht="60" customHeight="1" x14ac:dyDescent="0.25">
      <c r="A82" s="24"/>
      <c r="B82" s="43">
        <v>80</v>
      </c>
      <c r="C82" s="43" t="s">
        <v>63</v>
      </c>
      <c r="D82" s="43" t="s">
        <v>353</v>
      </c>
      <c r="E82" s="43" t="s">
        <v>70</v>
      </c>
      <c r="F82" s="45" t="s">
        <v>207</v>
      </c>
      <c r="G82" s="43" t="s">
        <v>74</v>
      </c>
      <c r="H82" s="43" t="s">
        <v>243</v>
      </c>
      <c r="I82" s="43" t="s">
        <v>239</v>
      </c>
      <c r="J82" s="7" t="s">
        <v>139</v>
      </c>
      <c r="K82" s="7"/>
      <c r="L82" s="5"/>
    </row>
    <row r="83" spans="1:12" s="35" customFormat="1" ht="40.5" customHeight="1" x14ac:dyDescent="0.25">
      <c r="A83" s="24"/>
      <c r="B83" s="43">
        <v>81</v>
      </c>
      <c r="C83" s="43" t="s">
        <v>63</v>
      </c>
      <c r="D83" s="43" t="s">
        <v>354</v>
      </c>
      <c r="E83" s="43" t="s">
        <v>115</v>
      </c>
      <c r="F83" s="44" t="s">
        <v>408</v>
      </c>
      <c r="G83" s="43" t="s">
        <v>74</v>
      </c>
      <c r="H83" s="43" t="s">
        <v>243</v>
      </c>
      <c r="I83" s="43" t="s">
        <v>239</v>
      </c>
      <c r="J83" s="7" t="s">
        <v>140</v>
      </c>
      <c r="K83" s="7"/>
      <c r="L83" s="5"/>
    </row>
    <row r="84" spans="1:12" s="35" customFormat="1" ht="40.5" customHeight="1" x14ac:dyDescent="0.25">
      <c r="A84" s="24"/>
      <c r="B84" s="43">
        <v>82</v>
      </c>
      <c r="C84" s="43" t="s">
        <v>63</v>
      </c>
      <c r="D84" s="43" t="s">
        <v>355</v>
      </c>
      <c r="E84" s="43" t="s">
        <v>65</v>
      </c>
      <c r="F84" s="45" t="s">
        <v>208</v>
      </c>
      <c r="G84" s="43" t="s">
        <v>74</v>
      </c>
      <c r="H84" s="43" t="s">
        <v>243</v>
      </c>
      <c r="I84" s="43" t="s">
        <v>239</v>
      </c>
      <c r="J84" s="7"/>
      <c r="K84" s="7"/>
      <c r="L84" s="5"/>
    </row>
    <row r="85" spans="1:12" s="32" customFormat="1" ht="265.5" customHeight="1" x14ac:dyDescent="0.25">
      <c r="A85" s="31"/>
      <c r="B85" s="43">
        <v>83</v>
      </c>
      <c r="C85" s="43" t="s">
        <v>63</v>
      </c>
      <c r="D85" s="43" t="s">
        <v>356</v>
      </c>
      <c r="E85" s="43" t="s">
        <v>66</v>
      </c>
      <c r="F85" s="45" t="s">
        <v>209</v>
      </c>
      <c r="G85" s="43" t="s">
        <v>73</v>
      </c>
      <c r="H85" s="43" t="s">
        <v>91</v>
      </c>
      <c r="I85" s="43" t="s">
        <v>237</v>
      </c>
      <c r="J85" s="7" t="s">
        <v>91</v>
      </c>
      <c r="K85" s="7"/>
      <c r="L85" s="5"/>
    </row>
    <row r="86" spans="1:12" s="32" customFormat="1" ht="45" x14ac:dyDescent="0.25">
      <c r="A86" s="31"/>
      <c r="B86" s="43">
        <v>84</v>
      </c>
      <c r="C86" s="43" t="s">
        <v>63</v>
      </c>
      <c r="D86" s="43" t="s">
        <v>357</v>
      </c>
      <c r="E86" s="43" t="s">
        <v>67</v>
      </c>
      <c r="F86" s="45" t="s">
        <v>210</v>
      </c>
      <c r="G86" s="43" t="s">
        <v>73</v>
      </c>
      <c r="H86" s="43" t="s">
        <v>91</v>
      </c>
      <c r="I86" s="43" t="s">
        <v>237</v>
      </c>
      <c r="J86" s="7" t="s">
        <v>91</v>
      </c>
      <c r="K86" s="7"/>
      <c r="L86" s="5"/>
    </row>
    <row r="87" spans="1:12" s="35" customFormat="1" ht="50.25" customHeight="1" x14ac:dyDescent="0.25">
      <c r="A87" s="24"/>
      <c r="B87" s="43">
        <v>85</v>
      </c>
      <c r="C87" s="43" t="s">
        <v>4</v>
      </c>
      <c r="D87" s="43" t="s">
        <v>358</v>
      </c>
      <c r="E87" s="43" t="s">
        <v>78</v>
      </c>
      <c r="F87" s="45" t="s">
        <v>397</v>
      </c>
      <c r="G87" s="43" t="s">
        <v>74</v>
      </c>
      <c r="H87" s="43" t="s">
        <v>203</v>
      </c>
      <c r="I87" s="43" t="s">
        <v>222</v>
      </c>
      <c r="J87" s="7" t="s">
        <v>140</v>
      </c>
      <c r="K87" s="7"/>
      <c r="L87" s="5"/>
    </row>
    <row r="88" spans="1:12" s="35" customFormat="1" ht="45" x14ac:dyDescent="0.25">
      <c r="A88" s="24"/>
      <c r="B88" s="43">
        <v>86</v>
      </c>
      <c r="C88" s="43" t="s">
        <v>4</v>
      </c>
      <c r="D88" s="43" t="s">
        <v>359</v>
      </c>
      <c r="E88" s="43" t="s">
        <v>80</v>
      </c>
      <c r="F88" s="45" t="s">
        <v>211</v>
      </c>
      <c r="G88" s="43" t="s">
        <v>74</v>
      </c>
      <c r="H88" s="43" t="s">
        <v>203</v>
      </c>
      <c r="I88" s="43" t="s">
        <v>222</v>
      </c>
      <c r="J88" s="7" t="s">
        <v>140</v>
      </c>
      <c r="K88" s="7"/>
      <c r="L88" s="5"/>
    </row>
    <row r="89" spans="1:12" s="35" customFormat="1" ht="45" x14ac:dyDescent="0.25">
      <c r="A89" s="24"/>
      <c r="B89" s="43">
        <v>87</v>
      </c>
      <c r="C89" s="43" t="s">
        <v>4</v>
      </c>
      <c r="D89" s="43" t="s">
        <v>360</v>
      </c>
      <c r="E89" s="43" t="s">
        <v>81</v>
      </c>
      <c r="F89" s="47" t="s">
        <v>79</v>
      </c>
      <c r="G89" s="43" t="s">
        <v>74</v>
      </c>
      <c r="H89" s="43" t="s">
        <v>203</v>
      </c>
      <c r="I89" s="43" t="s">
        <v>222</v>
      </c>
      <c r="J89" s="7" t="s">
        <v>140</v>
      </c>
      <c r="K89" s="7"/>
      <c r="L89" s="5"/>
    </row>
    <row r="90" spans="1:12" s="35" customFormat="1" ht="45" x14ac:dyDescent="0.25">
      <c r="A90" s="24"/>
      <c r="B90" s="43">
        <v>88</v>
      </c>
      <c r="C90" s="43" t="s">
        <v>4</v>
      </c>
      <c r="D90" s="43" t="s">
        <v>361</v>
      </c>
      <c r="E90" s="43" t="s">
        <v>82</v>
      </c>
      <c r="F90" s="47" t="s">
        <v>399</v>
      </c>
      <c r="G90" s="43" t="s">
        <v>74</v>
      </c>
      <c r="H90" s="43" t="s">
        <v>203</v>
      </c>
      <c r="I90" s="43" t="s">
        <v>222</v>
      </c>
      <c r="J90" s="7" t="s">
        <v>140</v>
      </c>
      <c r="K90" s="7"/>
      <c r="L90" s="5"/>
    </row>
    <row r="91" spans="1:12" s="35" customFormat="1" ht="60" x14ac:dyDescent="0.25">
      <c r="A91" s="24"/>
      <c r="B91" s="43">
        <v>89</v>
      </c>
      <c r="C91" s="43" t="s">
        <v>4</v>
      </c>
      <c r="D91" s="43" t="s">
        <v>362</v>
      </c>
      <c r="E91" s="43" t="s">
        <v>83</v>
      </c>
      <c r="F91" s="47" t="s">
        <v>398</v>
      </c>
      <c r="G91" s="43" t="s">
        <v>74</v>
      </c>
      <c r="H91" s="43" t="s">
        <v>203</v>
      </c>
      <c r="I91" s="43" t="s">
        <v>222</v>
      </c>
      <c r="J91" s="7" t="s">
        <v>140</v>
      </c>
      <c r="K91" s="7"/>
      <c r="L91" s="5"/>
    </row>
    <row r="92" spans="1:12" s="35" customFormat="1" ht="45" x14ac:dyDescent="0.25">
      <c r="A92" s="24"/>
      <c r="B92" s="43">
        <v>90</v>
      </c>
      <c r="C92" s="43" t="s">
        <v>4</v>
      </c>
      <c r="D92" s="43" t="s">
        <v>363</v>
      </c>
      <c r="E92" s="43" t="s">
        <v>84</v>
      </c>
      <c r="F92" s="47" t="s">
        <v>212</v>
      </c>
      <c r="G92" s="43" t="s">
        <v>74</v>
      </c>
      <c r="H92" s="43" t="s">
        <v>203</v>
      </c>
      <c r="I92" s="43" t="s">
        <v>222</v>
      </c>
      <c r="J92" s="7" t="s">
        <v>140</v>
      </c>
      <c r="K92" s="7"/>
      <c r="L92" s="5"/>
    </row>
    <row r="93" spans="1:12" s="35" customFormat="1" ht="45" x14ac:dyDescent="0.25">
      <c r="A93" s="24"/>
      <c r="B93" s="43">
        <v>91</v>
      </c>
      <c r="C93" s="43" t="s">
        <v>4</v>
      </c>
      <c r="D93" s="43" t="s">
        <v>364</v>
      </c>
      <c r="E93" s="43" t="s">
        <v>85</v>
      </c>
      <c r="F93" s="47" t="s">
        <v>213</v>
      </c>
      <c r="G93" s="43" t="s">
        <v>74</v>
      </c>
      <c r="H93" s="43" t="s">
        <v>203</v>
      </c>
      <c r="I93" s="43" t="s">
        <v>222</v>
      </c>
      <c r="J93" s="7" t="s">
        <v>140</v>
      </c>
      <c r="K93" s="7"/>
      <c r="L93" s="5"/>
    </row>
    <row r="94" spans="1:12" s="35" customFormat="1" ht="45" x14ac:dyDescent="0.25">
      <c r="A94" s="24"/>
      <c r="B94" s="43">
        <v>92</v>
      </c>
      <c r="C94" s="43" t="s">
        <v>4</v>
      </c>
      <c r="D94" s="43" t="s">
        <v>365</v>
      </c>
      <c r="E94" s="43" t="s">
        <v>86</v>
      </c>
      <c r="F94" s="47" t="s">
        <v>435</v>
      </c>
      <c r="G94" s="43" t="s">
        <v>74</v>
      </c>
      <c r="H94" s="43" t="s">
        <v>203</v>
      </c>
      <c r="I94" s="43" t="s">
        <v>222</v>
      </c>
      <c r="J94" s="7" t="s">
        <v>140</v>
      </c>
      <c r="K94" s="7"/>
      <c r="L94" s="5"/>
    </row>
    <row r="95" spans="1:12" s="35" customFormat="1" ht="54" customHeight="1" x14ac:dyDescent="0.25">
      <c r="A95" s="24"/>
      <c r="B95" s="43">
        <v>93</v>
      </c>
      <c r="C95" s="43" t="s">
        <v>4</v>
      </c>
      <c r="D95" s="43" t="s">
        <v>366</v>
      </c>
      <c r="E95" s="43" t="s">
        <v>87</v>
      </c>
      <c r="F95" s="47" t="s">
        <v>400</v>
      </c>
      <c r="G95" s="43" t="s">
        <v>74</v>
      </c>
      <c r="H95" s="43" t="s">
        <v>203</v>
      </c>
      <c r="I95" s="43" t="s">
        <v>222</v>
      </c>
      <c r="J95" s="7" t="s">
        <v>140</v>
      </c>
      <c r="K95" s="7"/>
      <c r="L95" s="5"/>
    </row>
    <row r="96" spans="1:12" s="35" customFormat="1" ht="45" x14ac:dyDescent="0.25">
      <c r="A96" s="24"/>
      <c r="B96" s="43">
        <v>94</v>
      </c>
      <c r="C96" s="43" t="s">
        <v>4</v>
      </c>
      <c r="D96" s="43" t="s">
        <v>367</v>
      </c>
      <c r="E96" s="43" t="s">
        <v>88</v>
      </c>
      <c r="F96" s="47" t="s">
        <v>436</v>
      </c>
      <c r="G96" s="43" t="s">
        <v>74</v>
      </c>
      <c r="H96" s="43" t="s">
        <v>203</v>
      </c>
      <c r="I96" s="43" t="s">
        <v>222</v>
      </c>
      <c r="J96" s="7" t="s">
        <v>140</v>
      </c>
      <c r="K96" s="7"/>
      <c r="L96" s="5"/>
    </row>
    <row r="97" spans="1:12" s="35" customFormat="1" ht="45" x14ac:dyDescent="0.25">
      <c r="A97" s="24"/>
      <c r="B97" s="43">
        <v>95</v>
      </c>
      <c r="C97" s="43" t="s">
        <v>107</v>
      </c>
      <c r="D97" s="43" t="s">
        <v>368</v>
      </c>
      <c r="E97" s="43" t="s">
        <v>75</v>
      </c>
      <c r="F97" s="45" t="s">
        <v>174</v>
      </c>
      <c r="G97" s="43" t="s">
        <v>74</v>
      </c>
      <c r="H97" s="43" t="s">
        <v>225</v>
      </c>
      <c r="I97" s="43" t="s">
        <v>226</v>
      </c>
      <c r="J97" s="7" t="s">
        <v>139</v>
      </c>
      <c r="K97" s="7"/>
      <c r="L97" s="5"/>
    </row>
    <row r="98" spans="1:12" s="35" customFormat="1" ht="45" x14ac:dyDescent="0.25">
      <c r="A98" s="24"/>
      <c r="B98" s="43">
        <v>96</v>
      </c>
      <c r="C98" s="43" t="s">
        <v>107</v>
      </c>
      <c r="D98" s="43" t="s">
        <v>369</v>
      </c>
      <c r="E98" s="43" t="s">
        <v>224</v>
      </c>
      <c r="F98" s="45" t="s">
        <v>223</v>
      </c>
      <c r="G98" s="43" t="s">
        <v>74</v>
      </c>
      <c r="H98" s="43" t="s">
        <v>225</v>
      </c>
      <c r="I98" s="43" t="s">
        <v>226</v>
      </c>
      <c r="J98" s="7" t="s">
        <v>139</v>
      </c>
      <c r="K98" s="7"/>
      <c r="L98" s="5"/>
    </row>
    <row r="99" spans="1:12" s="35" customFormat="1" ht="45" x14ac:dyDescent="0.25">
      <c r="A99" s="24"/>
      <c r="B99" s="43">
        <v>97</v>
      </c>
      <c r="C99" s="43" t="s">
        <v>107</v>
      </c>
      <c r="D99" s="43" t="s">
        <v>370</v>
      </c>
      <c r="E99" s="43" t="s">
        <v>76</v>
      </c>
      <c r="F99" s="45" t="s">
        <v>439</v>
      </c>
      <c r="G99" s="43" t="s">
        <v>74</v>
      </c>
      <c r="H99" s="43" t="s">
        <v>225</v>
      </c>
      <c r="I99" s="43" t="s">
        <v>226</v>
      </c>
      <c r="J99" s="7" t="s">
        <v>139</v>
      </c>
      <c r="K99" s="7"/>
      <c r="L99" s="5"/>
    </row>
    <row r="100" spans="1:12" s="35" customFormat="1" ht="45" x14ac:dyDescent="0.25">
      <c r="A100" s="24"/>
      <c r="B100" s="43">
        <v>98</v>
      </c>
      <c r="C100" s="43" t="s">
        <v>107</v>
      </c>
      <c r="D100" s="43" t="s">
        <v>371</v>
      </c>
      <c r="E100" s="43" t="s">
        <v>77</v>
      </c>
      <c r="F100" s="45" t="s">
        <v>409</v>
      </c>
      <c r="G100" s="43" t="s">
        <v>74</v>
      </c>
      <c r="H100" s="43" t="s">
        <v>227</v>
      </c>
      <c r="I100" s="43" t="s">
        <v>226</v>
      </c>
      <c r="J100" s="7" t="s">
        <v>139</v>
      </c>
      <c r="K100" s="7"/>
      <c r="L100" s="5"/>
    </row>
    <row r="101" spans="1:12" s="35" customFormat="1" ht="45" x14ac:dyDescent="0.25">
      <c r="A101" s="24"/>
      <c r="B101" s="43">
        <v>99</v>
      </c>
      <c r="C101" s="43" t="s">
        <v>107</v>
      </c>
      <c r="D101" s="43" t="s">
        <v>372</v>
      </c>
      <c r="E101" s="43" t="s">
        <v>438</v>
      </c>
      <c r="F101" s="45" t="s">
        <v>410</v>
      </c>
      <c r="G101" s="43" t="s">
        <v>74</v>
      </c>
      <c r="H101" s="43" t="s">
        <v>227</v>
      </c>
      <c r="I101" s="43" t="s">
        <v>226</v>
      </c>
      <c r="J101" s="7" t="s">
        <v>139</v>
      </c>
      <c r="K101" s="7"/>
      <c r="L101" s="5"/>
    </row>
    <row r="102" spans="1:12" x14ac:dyDescent="0.25">
      <c r="L102" s="4"/>
    </row>
    <row r="103" spans="1:12" x14ac:dyDescent="0.25">
      <c r="L103" s="4"/>
    </row>
    <row r="104" spans="1:12" x14ac:dyDescent="0.25">
      <c r="L104" s="4"/>
    </row>
    <row r="105" spans="1:12" x14ac:dyDescent="0.25">
      <c r="L105" s="4"/>
    </row>
  </sheetData>
  <sheetProtection sheet="1" objects="1" scenarios="1" formatCells="0" formatColumns="0" formatRows="0" insertColumns="0" insertRows="0" sort="0" autoFilter="0"/>
  <protectedRanges>
    <protectedRange sqref="K3:L101" name="Range1"/>
  </protectedRanges>
  <autoFilter ref="A2:L101" xr:uid="{FDC18CD1-6F29-4904-86BB-D2A9A8B61E8E}"/>
  <phoneticPr fontId="2" type="noConversion"/>
  <conditionalFormatting sqref="L3:L1048576">
    <cfRule type="beginsWith" dxfId="9" priority="27" operator="beginsWith" text="Compliant">
      <formula>LEFT(L3,LEN("Compliant"))="Compliant"</formula>
    </cfRule>
  </conditionalFormatting>
  <conditionalFormatting sqref="L2:L1048576">
    <cfRule type="beginsWith" dxfId="8" priority="25" operator="beginsWith" text="Non Compliant">
      <formula>LEFT(L2,LEN("Non Compliant"))="Non Compliant"</formula>
    </cfRule>
    <cfRule type="beginsWith" dxfId="7" priority="26" operator="beginsWith" text="Not Applicable">
      <formula>LEFT(L2,LEN("Not Applicable"))="Not Applicable"</formula>
    </cfRule>
  </conditionalFormatting>
  <dataValidations count="1">
    <dataValidation type="list" allowBlank="1" showInputMessage="1" showErrorMessage="1" sqref="L3:L1048576" xr:uid="{CF6364EB-9480-4EE5-A3D2-010A9D2EC945}">
      <formula1>"Compliant, Non Compliant, Not Applicable"</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128DB-532A-4377-BAC8-15EA74360F47}">
  <sheetPr codeName="Sheet1">
    <tabColor theme="7" tint="0.79998168889431442"/>
  </sheetPr>
  <dimension ref="A1:AD18"/>
  <sheetViews>
    <sheetView showGridLines="0" topLeftCell="B1" zoomScale="60" zoomScaleNormal="60" workbookViewId="0">
      <selection sqref="A1:E3"/>
    </sheetView>
  </sheetViews>
  <sheetFormatPr defaultColWidth="8.7109375" defaultRowHeight="15" x14ac:dyDescent="0.25"/>
  <cols>
    <col min="1" max="1" width="8.7109375" style="26" hidden="1" customWidth="1"/>
    <col min="2" max="27" width="8.7109375" style="26"/>
    <col min="28" max="29" width="36.7109375" style="26" customWidth="1"/>
    <col min="30" max="16384" width="8.7109375" style="26"/>
  </cols>
  <sheetData>
    <row r="1" spans="1:30" s="37" customFormat="1" ht="21" customHeight="1" x14ac:dyDescent="0.3">
      <c r="A1" s="78"/>
      <c r="B1" s="78"/>
      <c r="C1" s="78"/>
      <c r="D1" s="78"/>
      <c r="E1" s="78"/>
      <c r="F1" s="36"/>
      <c r="G1" s="36"/>
      <c r="H1" s="36"/>
      <c r="I1" s="36"/>
      <c r="J1" s="36"/>
      <c r="K1" s="36"/>
      <c r="L1" s="36"/>
      <c r="M1" s="16"/>
      <c r="N1" s="16"/>
      <c r="O1" s="16"/>
      <c r="P1" s="16"/>
      <c r="Q1" s="16"/>
      <c r="R1" s="16"/>
      <c r="S1" s="16"/>
      <c r="T1" s="16"/>
      <c r="U1" s="16"/>
      <c r="V1" s="16"/>
      <c r="W1" s="16"/>
      <c r="X1" s="16"/>
      <c r="Y1" s="16"/>
      <c r="Z1" s="16"/>
      <c r="AA1" s="16"/>
      <c r="AB1" s="16"/>
      <c r="AC1" s="16"/>
      <c r="AD1" s="16"/>
    </row>
    <row r="2" spans="1:30" s="37" customFormat="1" ht="33.75" customHeight="1" x14ac:dyDescent="0.3">
      <c r="A2" s="78"/>
      <c r="B2" s="78"/>
      <c r="C2" s="78"/>
      <c r="D2" s="78"/>
      <c r="E2" s="78"/>
      <c r="F2" s="36"/>
      <c r="G2" s="36"/>
      <c r="H2" s="36"/>
      <c r="I2" s="36"/>
      <c r="J2" s="36"/>
      <c r="K2" s="36"/>
      <c r="L2" s="36"/>
      <c r="M2" s="16"/>
      <c r="N2" s="16"/>
      <c r="O2" s="16"/>
      <c r="P2" s="16"/>
      <c r="Q2" s="16"/>
      <c r="R2" s="16"/>
      <c r="S2" s="16"/>
      <c r="T2" s="16"/>
      <c r="U2" s="16"/>
      <c r="V2" s="16"/>
      <c r="W2" s="16"/>
      <c r="X2" s="16"/>
      <c r="Y2" s="16"/>
      <c r="Z2" s="16"/>
      <c r="AA2" s="16"/>
      <c r="AB2" s="16"/>
      <c r="AC2" s="16"/>
      <c r="AD2" s="16"/>
    </row>
    <row r="3" spans="1:30" s="37" customFormat="1" ht="24" customHeight="1" x14ac:dyDescent="0.3">
      <c r="A3" s="78"/>
      <c r="B3" s="78"/>
      <c r="C3" s="78"/>
      <c r="D3" s="78"/>
      <c r="E3" s="78"/>
      <c r="F3" s="36"/>
      <c r="G3" s="36"/>
      <c r="H3" s="36"/>
      <c r="I3" s="36"/>
      <c r="J3" s="36"/>
      <c r="K3" s="36"/>
      <c r="L3" s="36"/>
      <c r="M3" s="16"/>
      <c r="N3" s="16"/>
      <c r="O3" s="16"/>
      <c r="P3" s="16"/>
      <c r="Q3" s="16"/>
      <c r="R3" s="16"/>
      <c r="S3" s="16"/>
      <c r="T3" s="16"/>
      <c r="U3" s="16"/>
      <c r="V3" s="16"/>
      <c r="W3" s="16"/>
      <c r="X3" s="16"/>
      <c r="Y3" s="16"/>
      <c r="Z3" s="16"/>
      <c r="AA3" s="16"/>
      <c r="AB3" s="16"/>
      <c r="AC3" s="16"/>
      <c r="AD3" s="16"/>
    </row>
    <row r="4" spans="1:30" ht="49.5" customHeight="1" thickBot="1" x14ac:dyDescent="0.3">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ht="52.5" customHeight="1" thickBot="1" x14ac:dyDescent="0.3">
      <c r="A5"/>
      <c r="B5" s="75" t="s">
        <v>444</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7"/>
    </row>
    <row r="6" spans="1:30" s="27" customFormat="1" ht="40.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109.5" customHeight="1" x14ac:dyDescent="0.25">
      <c r="A7"/>
      <c r="B7"/>
      <c r="C7"/>
      <c r="D7"/>
      <c r="E7"/>
      <c r="F7"/>
      <c r="G7"/>
      <c r="H7"/>
      <c r="I7"/>
      <c r="J7"/>
      <c r="K7"/>
      <c r="L7"/>
      <c r="M7"/>
      <c r="N7"/>
      <c r="O7"/>
      <c r="P7"/>
      <c r="Q7"/>
      <c r="R7"/>
      <c r="S7"/>
      <c r="T7"/>
      <c r="U7"/>
      <c r="V7"/>
      <c r="W7"/>
      <c r="X7"/>
      <c r="Y7"/>
      <c r="Z7"/>
      <c r="AA7"/>
      <c r="AB7"/>
      <c r="AC7"/>
      <c r="AD7"/>
    </row>
    <row r="8" spans="1:30" ht="109.5" customHeight="1" x14ac:dyDescent="0.25">
      <c r="A8"/>
      <c r="B8"/>
      <c r="C8"/>
      <c r="D8"/>
      <c r="E8"/>
      <c r="F8"/>
      <c r="G8"/>
      <c r="H8"/>
      <c r="I8"/>
      <c r="J8"/>
      <c r="K8"/>
      <c r="L8"/>
      <c r="M8"/>
      <c r="N8"/>
      <c r="O8"/>
      <c r="P8"/>
      <c r="Q8"/>
      <c r="R8"/>
      <c r="S8"/>
      <c r="T8"/>
      <c r="U8"/>
      <c r="V8"/>
      <c r="W8"/>
      <c r="X8"/>
      <c r="Y8"/>
      <c r="Z8"/>
      <c r="AA8"/>
      <c r="AB8"/>
      <c r="AC8"/>
      <c r="AD8"/>
    </row>
    <row r="9" spans="1:30" ht="109.5" customHeight="1" x14ac:dyDescent="0.25">
      <c r="A9"/>
      <c r="B9"/>
      <c r="C9"/>
      <c r="D9"/>
      <c r="E9"/>
      <c r="F9"/>
      <c r="G9"/>
      <c r="H9"/>
      <c r="I9"/>
      <c r="J9"/>
      <c r="K9"/>
      <c r="L9"/>
      <c r="M9"/>
      <c r="N9"/>
      <c r="O9"/>
      <c r="P9"/>
      <c r="Q9"/>
      <c r="R9"/>
      <c r="S9"/>
      <c r="T9"/>
      <c r="U9"/>
      <c r="V9"/>
      <c r="W9"/>
      <c r="X9"/>
      <c r="Y9"/>
      <c r="Z9"/>
      <c r="AA9"/>
      <c r="AB9"/>
      <c r="AC9"/>
      <c r="AD9"/>
    </row>
    <row r="10" spans="1:30" ht="109.5" customHeight="1" x14ac:dyDescent="0.25">
      <c r="A10"/>
      <c r="B10"/>
      <c r="C10"/>
      <c r="D10"/>
      <c r="E10"/>
      <c r="F10"/>
      <c r="G10"/>
      <c r="H10"/>
      <c r="I10"/>
      <c r="J10"/>
      <c r="K10"/>
      <c r="L10"/>
      <c r="M10"/>
      <c r="N10"/>
      <c r="O10"/>
      <c r="P10"/>
      <c r="Q10"/>
      <c r="R10"/>
      <c r="S10"/>
      <c r="T10"/>
      <c r="U10"/>
      <c r="V10"/>
      <c r="W10"/>
      <c r="X10"/>
      <c r="Y10"/>
      <c r="Z10"/>
      <c r="AA10"/>
      <c r="AB10"/>
      <c r="AC10"/>
      <c r="AD10"/>
    </row>
    <row r="11" spans="1:30" x14ac:dyDescent="0.25">
      <c r="A11"/>
      <c r="B11"/>
      <c r="C11"/>
      <c r="D11"/>
      <c r="E11"/>
      <c r="F11"/>
      <c r="G11"/>
      <c r="H11"/>
      <c r="I11"/>
      <c r="J11"/>
      <c r="K11"/>
      <c r="L11"/>
      <c r="M11"/>
      <c r="N11"/>
      <c r="O11"/>
      <c r="P11"/>
      <c r="Q11"/>
      <c r="R11"/>
      <c r="S11"/>
      <c r="T11"/>
      <c r="U11"/>
      <c r="V11"/>
      <c r="W11"/>
      <c r="X11"/>
      <c r="Y11"/>
      <c r="Z11"/>
      <c r="AA11"/>
      <c r="AB11"/>
      <c r="AC11"/>
      <c r="AD11"/>
    </row>
    <row r="12" spans="1:30" x14ac:dyDescent="0.25">
      <c r="A12"/>
      <c r="B12"/>
      <c r="C12"/>
      <c r="D12"/>
      <c r="E12"/>
      <c r="F12"/>
      <c r="G12"/>
      <c r="H12"/>
      <c r="I12"/>
      <c r="J12"/>
      <c r="K12"/>
      <c r="L12"/>
      <c r="M12"/>
      <c r="N12"/>
      <c r="O12"/>
      <c r="P12"/>
      <c r="Q12"/>
      <c r="R12"/>
      <c r="S12"/>
      <c r="T12"/>
      <c r="U12"/>
      <c r="V12"/>
      <c r="W12"/>
      <c r="X12"/>
      <c r="Y12"/>
      <c r="Z12"/>
      <c r="AA12"/>
      <c r="AB12"/>
      <c r="AC12"/>
      <c r="AD12"/>
    </row>
    <row r="13" spans="1:30" x14ac:dyDescent="0.25">
      <c r="A13"/>
      <c r="B13"/>
      <c r="C13"/>
      <c r="D13"/>
      <c r="E13"/>
      <c r="F13"/>
      <c r="G13"/>
      <c r="H13"/>
      <c r="I13"/>
      <c r="J13"/>
      <c r="K13"/>
      <c r="L13"/>
      <c r="M13"/>
      <c r="N13"/>
      <c r="O13"/>
      <c r="P13"/>
      <c r="Q13"/>
      <c r="R13"/>
      <c r="S13"/>
      <c r="T13"/>
      <c r="U13"/>
      <c r="V13"/>
      <c r="W13"/>
      <c r="X13"/>
      <c r="Y13"/>
      <c r="Z13"/>
      <c r="AA13"/>
      <c r="AB13"/>
      <c r="AC13"/>
      <c r="AD13"/>
    </row>
    <row r="14" spans="1:30" x14ac:dyDescent="0.25">
      <c r="A14"/>
      <c r="B14"/>
      <c r="C14"/>
      <c r="D14"/>
      <c r="E14"/>
      <c r="F14"/>
      <c r="G14"/>
      <c r="H14"/>
      <c r="I14"/>
      <c r="J14"/>
      <c r="K14"/>
      <c r="L14"/>
      <c r="M14"/>
      <c r="N14"/>
      <c r="O14"/>
      <c r="P14"/>
      <c r="Q14"/>
      <c r="R14"/>
      <c r="S14"/>
      <c r="T14"/>
      <c r="U14"/>
      <c r="V14"/>
      <c r="W14"/>
      <c r="X14"/>
      <c r="Y14"/>
      <c r="Z14"/>
      <c r="AA14"/>
      <c r="AB14"/>
      <c r="AC14"/>
      <c r="AD14"/>
    </row>
    <row r="15" spans="1:30" x14ac:dyDescent="0.25">
      <c r="A15"/>
      <c r="B15"/>
      <c r="C15"/>
      <c r="D15"/>
      <c r="E15"/>
      <c r="F15"/>
      <c r="G15"/>
      <c r="H15"/>
      <c r="I15"/>
      <c r="J15"/>
      <c r="K15"/>
      <c r="L15"/>
      <c r="M15"/>
      <c r="N15"/>
      <c r="O15"/>
      <c r="P15"/>
      <c r="Q15"/>
      <c r="R15"/>
      <c r="S15"/>
      <c r="T15"/>
      <c r="U15"/>
      <c r="V15"/>
      <c r="W15"/>
      <c r="X15"/>
      <c r="Y15"/>
      <c r="Z15"/>
      <c r="AA15"/>
      <c r="AB15"/>
      <c r="AC15"/>
      <c r="AD15"/>
    </row>
    <row r="16" spans="1:30" x14ac:dyDescent="0.25">
      <c r="A16"/>
      <c r="B16"/>
      <c r="C16"/>
      <c r="D16"/>
      <c r="E16"/>
      <c r="F16"/>
      <c r="G16"/>
      <c r="H16"/>
      <c r="I16"/>
      <c r="J16"/>
      <c r="K16"/>
      <c r="L16"/>
      <c r="M16"/>
      <c r="N16"/>
      <c r="O16"/>
      <c r="P16"/>
      <c r="Q16"/>
      <c r="R16"/>
      <c r="S16"/>
      <c r="T16"/>
      <c r="U16"/>
      <c r="V16"/>
      <c r="W16"/>
      <c r="X16"/>
      <c r="Y16"/>
      <c r="Z16"/>
      <c r="AA16"/>
      <c r="AB16"/>
      <c r="AC16"/>
      <c r="AD16"/>
    </row>
    <row r="17" spans="1:30" x14ac:dyDescent="0.25">
      <c r="A17"/>
      <c r="B17"/>
      <c r="C17"/>
      <c r="D17"/>
      <c r="E17"/>
      <c r="F17"/>
      <c r="G17"/>
      <c r="H17"/>
      <c r="I17"/>
      <c r="J17"/>
      <c r="K17"/>
      <c r="L17"/>
      <c r="M17"/>
      <c r="N17"/>
      <c r="O17"/>
      <c r="P17"/>
      <c r="Q17"/>
      <c r="R17"/>
      <c r="S17"/>
      <c r="T17"/>
      <c r="U17"/>
      <c r="V17"/>
      <c r="W17"/>
      <c r="X17"/>
      <c r="Y17"/>
      <c r="Z17"/>
      <c r="AA17"/>
      <c r="AB17"/>
      <c r="AC17"/>
      <c r="AD17"/>
    </row>
    <row r="18" spans="1:30" x14ac:dyDescent="0.25">
      <c r="A18"/>
      <c r="B18"/>
      <c r="C18"/>
      <c r="D18"/>
      <c r="E18"/>
      <c r="F18"/>
      <c r="G18"/>
      <c r="H18"/>
      <c r="I18"/>
      <c r="J18"/>
      <c r="K18"/>
      <c r="L18"/>
      <c r="M18"/>
      <c r="N18"/>
      <c r="O18"/>
      <c r="P18"/>
      <c r="Q18"/>
      <c r="R18"/>
      <c r="S18"/>
      <c r="T18"/>
      <c r="U18"/>
      <c r="V18"/>
      <c r="W18"/>
      <c r="X18"/>
      <c r="Y18"/>
      <c r="Z18"/>
      <c r="AA18"/>
      <c r="AB18"/>
      <c r="AC18"/>
      <c r="AD18"/>
    </row>
  </sheetData>
  <mergeCells count="2">
    <mergeCell ref="B5:AD5"/>
    <mergeCell ref="A1:E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FAB10-66BE-4F06-A8BF-454CA2AB8D97}">
  <sheetPr codeName="Sheet8">
    <tabColor theme="9" tint="0.79998168889431442"/>
  </sheetPr>
  <dimension ref="A1:L270"/>
  <sheetViews>
    <sheetView showGridLines="0" topLeftCell="A2" zoomScale="90" zoomScaleNormal="90" workbookViewId="0">
      <selection activeCell="A2" sqref="A2"/>
    </sheetView>
  </sheetViews>
  <sheetFormatPr defaultRowHeight="15" x14ac:dyDescent="0.25"/>
  <cols>
    <col min="1" max="1" width="3.140625" customWidth="1"/>
    <col min="2" max="2" width="24" style="2" customWidth="1"/>
    <col min="3" max="3" width="9.85546875" style="2" bestFit="1" customWidth="1"/>
    <col min="4" max="4" width="31.28515625" style="8" bestFit="1" customWidth="1"/>
    <col min="5" max="5" width="63.5703125" style="24" customWidth="1"/>
    <col min="6" max="6" width="29.7109375" style="24" bestFit="1" customWidth="1"/>
    <col min="7" max="8" width="24.140625" style="24" bestFit="1" customWidth="1"/>
    <col min="9" max="9" width="19.140625" style="24" customWidth="1"/>
  </cols>
  <sheetData>
    <row r="1" spans="1:12" s="20" customFormat="1" ht="72.599999999999994" customHeight="1" x14ac:dyDescent="0.25">
      <c r="A1" s="1"/>
      <c r="B1" s="3"/>
      <c r="C1" s="2"/>
      <c r="D1" s="3"/>
      <c r="E1" s="2"/>
      <c r="F1" s="8"/>
      <c r="G1" s="3"/>
      <c r="H1" s="3"/>
      <c r="I1" s="3"/>
      <c r="J1" s="3"/>
      <c r="K1" s="3"/>
      <c r="L1" s="4"/>
    </row>
    <row r="2" spans="1:12" ht="30.75" customHeight="1" x14ac:dyDescent="0.25">
      <c r="B2" s="79" t="s">
        <v>381</v>
      </c>
      <c r="C2" s="79"/>
      <c r="D2" s="79"/>
      <c r="E2" s="79"/>
      <c r="F2" s="79"/>
      <c r="G2" s="79"/>
      <c r="H2" s="79"/>
      <c r="I2" s="79"/>
    </row>
    <row r="3" spans="1:12" s="3" customFormat="1" ht="25.5" customHeight="1" x14ac:dyDescent="0.25">
      <c r="B3" s="30" t="s">
        <v>7</v>
      </c>
      <c r="C3" s="30" t="s">
        <v>10</v>
      </c>
      <c r="D3" s="30" t="s">
        <v>8</v>
      </c>
      <c r="E3" s="30" t="s">
        <v>287</v>
      </c>
      <c r="F3" s="30" t="s">
        <v>288</v>
      </c>
      <c r="G3" s="30" t="s">
        <v>289</v>
      </c>
      <c r="H3" s="30" t="s">
        <v>290</v>
      </c>
      <c r="I3" s="30" t="s">
        <v>291</v>
      </c>
    </row>
    <row r="4" spans="1:12" s="31" customFormat="1" ht="28.5" customHeight="1" x14ac:dyDescent="0.25">
      <c r="B4" s="2" t="str">
        <f>IFERROR(VLOOKUP(MID(C4,1,LEN(C4)-3),Sheet3!$H$3:$I$14,2,FALSE),"")</f>
        <v/>
      </c>
      <c r="C4" s="2" t="str">
        <f>IFERROR(INDEX(Assessment!$D$2:$D$101, _xlfn.AGGREGATE(15, 6, (ROW(Assessment!$D$2:$D$101)-MIN(ROW(Assessment!$D$2:$D$101))+1)/(Assessment!$L$2:$L$101="non compliant"), ROW(C3)-ROW(C$3)+1)), "")</f>
        <v/>
      </c>
      <c r="D4" s="8" t="str">
        <f>IFERROR(INDEX(Assessment!$E$2:$E$101, _xlfn.AGGREGATE(15, 6, (ROW(Assessment!$E$2:$E$101)-ROW(Assessment!$E$2)+1)/(Assessment!$L$2:$L$101="Non Compliant"), ROW(D3)-ROW($D$3)+1)), "")</f>
        <v/>
      </c>
      <c r="E4" s="2" t="str">
        <f>IF(D4&lt;&gt;"", "To be filled by the Privacy Team","")</f>
        <v/>
      </c>
      <c r="F4" s="2" t="str">
        <f>IF(E4&lt;&gt;"", "To be filled by the Privacy Team","")</f>
        <v/>
      </c>
      <c r="G4" s="2" t="str">
        <f t="shared" ref="G4:H4" si="0">IF(F4&lt;&gt;"", "To be filled by the Privacy Team","")</f>
        <v/>
      </c>
      <c r="H4" s="2" t="str">
        <f t="shared" si="0"/>
        <v/>
      </c>
      <c r="I4" s="2" t="str">
        <f>IF(H4&lt;&gt;"", "Yet to Start","")</f>
        <v/>
      </c>
    </row>
    <row r="5" spans="1:12" s="31" customFormat="1" ht="28.5" customHeight="1" x14ac:dyDescent="0.25">
      <c r="B5" s="2" t="str">
        <f>IFERROR(VLOOKUP(MID(C5,1,LEN(C5)-3),Sheet3!$H$3:$I$14,2,FALSE),"")</f>
        <v/>
      </c>
      <c r="C5" s="2" t="str">
        <f>IFERROR(INDEX(Assessment!$D$2:$D$101, _xlfn.AGGREGATE(15, 6, (ROW(Assessment!$D$2:$D$101)-MIN(ROW(Assessment!$D$2:$D$101))+1)/(Assessment!$L$2:$L$101="non compliant"), ROW(C4)-ROW(C$3)+1)), "")</f>
        <v/>
      </c>
      <c r="D5" s="8" t="str">
        <f>IFERROR(INDEX(Assessment!$E$2:$E$101, _xlfn.AGGREGATE(15, 6, (ROW(Assessment!$E$2:$E$101)-ROW(Assessment!$E$2)+1)/(Assessment!$L$2:$L$101="Non Compliant"), ROW(D4)-ROW($D$3)+1)), "")</f>
        <v/>
      </c>
      <c r="E5" s="2" t="str">
        <f t="shared" ref="E5:H5" si="1">IF(D5&lt;&gt;"", "To be filled by the Privacy Team","")</f>
        <v/>
      </c>
      <c r="F5" s="2" t="str">
        <f t="shared" si="1"/>
        <v/>
      </c>
      <c r="G5" s="2" t="str">
        <f t="shared" si="1"/>
        <v/>
      </c>
      <c r="H5" s="2" t="str">
        <f t="shared" si="1"/>
        <v/>
      </c>
      <c r="I5" s="2" t="str">
        <f t="shared" ref="I5:I36" si="2">IF(H5&lt;&gt;"", "Yet to Start","")</f>
        <v/>
      </c>
    </row>
    <row r="6" spans="1:12" s="31" customFormat="1" ht="28.5" customHeight="1" x14ac:dyDescent="0.25">
      <c r="B6" s="2" t="str">
        <f>IFERROR(VLOOKUP(MID(C6,1,LEN(C6)-3),Sheet3!$H$3:$I$14,2,FALSE),"")</f>
        <v/>
      </c>
      <c r="C6" s="2" t="str">
        <f>IFERROR(INDEX(Assessment!$D$2:$D$101, _xlfn.AGGREGATE(15, 6, (ROW(Assessment!$D$2:$D$101)-MIN(ROW(Assessment!$D$2:$D$101))+1)/(Assessment!$L$2:$L$101="non compliant"), ROW(C5)-ROW(C$3)+1)), "")</f>
        <v/>
      </c>
      <c r="D6" s="8" t="str">
        <f>IFERROR(INDEX(Assessment!$E$2:$E$101, _xlfn.AGGREGATE(15, 6, (ROW(Assessment!$E$2:$E$101)-ROW(Assessment!$E$2)+1)/(Assessment!$L$2:$L$101="Non Compliant"), ROW(D5)-ROW($D$3)+1)), "")</f>
        <v/>
      </c>
      <c r="E6" s="2" t="str">
        <f t="shared" ref="E6:H6" si="3">IF(D6&lt;&gt;"", "To be filled by the Privacy Team","")</f>
        <v/>
      </c>
      <c r="F6" s="2" t="str">
        <f t="shared" si="3"/>
        <v/>
      </c>
      <c r="G6" s="2" t="str">
        <f t="shared" si="3"/>
        <v/>
      </c>
      <c r="H6" s="2" t="str">
        <f t="shared" si="3"/>
        <v/>
      </c>
      <c r="I6" s="2" t="str">
        <f t="shared" si="2"/>
        <v/>
      </c>
    </row>
    <row r="7" spans="1:12" s="31" customFormat="1" ht="28.5" customHeight="1" x14ac:dyDescent="0.25">
      <c r="B7" s="2" t="str">
        <f>IFERROR(VLOOKUP(MID(C7,1,LEN(C7)-3),Sheet3!$H$3:$I$14,2,FALSE),"")</f>
        <v/>
      </c>
      <c r="C7" s="2" t="str">
        <f>IFERROR(INDEX(Assessment!$D$2:$D$101, _xlfn.AGGREGATE(15, 6, (ROW(Assessment!$D$2:$D$101)-MIN(ROW(Assessment!$D$2:$D$101))+1)/(Assessment!$L$2:$L$101="non compliant"), ROW(C6)-ROW(C$3)+1)), "")</f>
        <v/>
      </c>
      <c r="D7" s="8" t="str">
        <f>IFERROR(INDEX(Assessment!$E$2:$E$101, _xlfn.AGGREGATE(15, 6, (ROW(Assessment!$E$2:$E$101)-ROW(Assessment!$E$2)+1)/(Assessment!$L$2:$L$101="Non Compliant"), ROW(D6)-ROW($D$3)+1)), "")</f>
        <v/>
      </c>
      <c r="E7" s="2" t="str">
        <f t="shared" ref="E7:H7" si="4">IF(D7&lt;&gt;"", "To be filled by the Privacy Team","")</f>
        <v/>
      </c>
      <c r="F7" s="2" t="str">
        <f t="shared" si="4"/>
        <v/>
      </c>
      <c r="G7" s="2" t="str">
        <f t="shared" si="4"/>
        <v/>
      </c>
      <c r="H7" s="2" t="str">
        <f t="shared" si="4"/>
        <v/>
      </c>
      <c r="I7" s="2" t="str">
        <f t="shared" si="2"/>
        <v/>
      </c>
    </row>
    <row r="8" spans="1:12" s="31" customFormat="1" ht="28.5" customHeight="1" x14ac:dyDescent="0.25">
      <c r="B8" s="2" t="str">
        <f>IFERROR(VLOOKUP(MID(C8,1,LEN(C8)-3),Sheet3!$H$3:$I$14,2,FALSE),"")</f>
        <v/>
      </c>
      <c r="C8" s="2" t="str">
        <f>IFERROR(INDEX(Assessment!$D$2:$D$101, _xlfn.AGGREGATE(15, 6, (ROW(Assessment!$D$2:$D$101)-MIN(ROW(Assessment!$D$2:$D$101))+1)/(Assessment!$L$2:$L$101="non compliant"), ROW(C7)-ROW(C$3)+1)), "")</f>
        <v/>
      </c>
      <c r="D8" s="8" t="str">
        <f>IFERROR(INDEX(Assessment!$E$2:$E$101, _xlfn.AGGREGATE(15, 6, (ROW(Assessment!$E$2:$E$101)-ROW(Assessment!$E$2)+1)/(Assessment!$L$2:$L$101="Non Compliant"), ROW(D7)-ROW($D$3)+1)), "")</f>
        <v/>
      </c>
      <c r="E8" s="2" t="str">
        <f t="shared" ref="E8:H8" si="5">IF(D8&lt;&gt;"", "To be filled by the Privacy Team","")</f>
        <v/>
      </c>
      <c r="F8" s="2" t="str">
        <f t="shared" si="5"/>
        <v/>
      </c>
      <c r="G8" s="2" t="str">
        <f t="shared" si="5"/>
        <v/>
      </c>
      <c r="H8" s="2" t="str">
        <f t="shared" si="5"/>
        <v/>
      </c>
      <c r="I8" s="2" t="str">
        <f t="shared" si="2"/>
        <v/>
      </c>
    </row>
    <row r="9" spans="1:12" s="31" customFormat="1" ht="28.5" customHeight="1" x14ac:dyDescent="0.25">
      <c r="B9" s="2" t="str">
        <f>IFERROR(VLOOKUP(MID(C9,1,LEN(C9)-3),Sheet3!$H$3:$I$14,2,FALSE),"")</f>
        <v/>
      </c>
      <c r="C9" s="2" t="str">
        <f>IFERROR(INDEX(Assessment!$D$2:$D$101, _xlfn.AGGREGATE(15, 6, (ROW(Assessment!$D$2:$D$101)-MIN(ROW(Assessment!$D$2:$D$101))+1)/(Assessment!$L$2:$L$101="non compliant"), ROW(C8)-ROW(C$3)+1)), "")</f>
        <v/>
      </c>
      <c r="D9" s="8" t="str">
        <f>IFERROR(INDEX(Assessment!$E$2:$E$101, _xlfn.AGGREGATE(15, 6, (ROW(Assessment!$E$2:$E$101)-ROW(Assessment!$E$2)+1)/(Assessment!$L$2:$L$101="Non Compliant"), ROW(D8)-ROW($D$3)+1)), "")</f>
        <v/>
      </c>
      <c r="E9" s="2" t="str">
        <f t="shared" ref="E9:H9" si="6">IF(D9&lt;&gt;"", "To be filled by the Privacy Team","")</f>
        <v/>
      </c>
      <c r="F9" s="2" t="str">
        <f t="shared" si="6"/>
        <v/>
      </c>
      <c r="G9" s="2" t="str">
        <f t="shared" si="6"/>
        <v/>
      </c>
      <c r="H9" s="2" t="str">
        <f t="shared" si="6"/>
        <v/>
      </c>
      <c r="I9" s="2" t="str">
        <f t="shared" si="2"/>
        <v/>
      </c>
    </row>
    <row r="10" spans="1:12" s="31" customFormat="1" ht="28.5" customHeight="1" x14ac:dyDescent="0.25">
      <c r="B10" s="2" t="str">
        <f>IFERROR(VLOOKUP(MID(C10,1,LEN(C10)-3),Sheet3!$H$3:$I$14,2,FALSE),"")</f>
        <v/>
      </c>
      <c r="C10" s="2" t="str">
        <f>IFERROR(INDEX(Assessment!$D$2:$D$101, _xlfn.AGGREGATE(15, 6, (ROW(Assessment!$D$2:$D$101)-MIN(ROW(Assessment!$D$2:$D$101))+1)/(Assessment!$L$2:$L$101="non compliant"), ROW(C9)-ROW(C$3)+1)), "")</f>
        <v/>
      </c>
      <c r="D10" s="8" t="str">
        <f>IFERROR(INDEX(Assessment!$E$2:$E$101, _xlfn.AGGREGATE(15, 6, (ROW(Assessment!$E$2:$E$101)-ROW(Assessment!$E$2)+1)/(Assessment!$L$2:$L$101="Non Compliant"), ROW(D9)-ROW($D$3)+1)), "")</f>
        <v/>
      </c>
      <c r="E10" s="2" t="str">
        <f t="shared" ref="E10:H10" si="7">IF(D10&lt;&gt;"", "To be filled by the Privacy Team","")</f>
        <v/>
      </c>
      <c r="F10" s="2" t="str">
        <f t="shared" si="7"/>
        <v/>
      </c>
      <c r="G10" s="2" t="str">
        <f t="shared" si="7"/>
        <v/>
      </c>
      <c r="H10" s="2" t="str">
        <f t="shared" si="7"/>
        <v/>
      </c>
      <c r="I10" s="2" t="str">
        <f t="shared" si="2"/>
        <v/>
      </c>
    </row>
    <row r="11" spans="1:12" s="31" customFormat="1" ht="28.5" customHeight="1" x14ac:dyDescent="0.25">
      <c r="B11" s="2" t="str">
        <f>IFERROR(VLOOKUP(MID(C11,1,LEN(C11)-3),Sheet3!$H$3:$I$14,2,FALSE),"")</f>
        <v/>
      </c>
      <c r="C11" s="2" t="str">
        <f>IFERROR(INDEX(Assessment!$D$2:$D$101, _xlfn.AGGREGATE(15, 6, (ROW(Assessment!$D$2:$D$101)-MIN(ROW(Assessment!$D$2:$D$101))+1)/(Assessment!$L$2:$L$101="non compliant"), ROW(C10)-ROW(C$3)+1)), "")</f>
        <v/>
      </c>
      <c r="D11" s="8" t="str">
        <f>IFERROR(INDEX(Assessment!$E$2:$E$101, _xlfn.AGGREGATE(15, 6, (ROW(Assessment!$E$2:$E$101)-ROW(Assessment!$E$2)+1)/(Assessment!$L$2:$L$101="Non Compliant"), ROW(D10)-ROW($D$3)+1)), "")</f>
        <v/>
      </c>
      <c r="E11" s="2" t="str">
        <f t="shared" ref="E11:H11" si="8">IF(D11&lt;&gt;"", "To be filled by the Privacy Team","")</f>
        <v/>
      </c>
      <c r="F11" s="2" t="str">
        <f t="shared" si="8"/>
        <v/>
      </c>
      <c r="G11" s="2" t="str">
        <f t="shared" si="8"/>
        <v/>
      </c>
      <c r="H11" s="2" t="str">
        <f t="shared" si="8"/>
        <v/>
      </c>
      <c r="I11" s="2" t="str">
        <f t="shared" si="2"/>
        <v/>
      </c>
    </row>
    <row r="12" spans="1:12" s="31" customFormat="1" ht="28.5" customHeight="1" x14ac:dyDescent="0.25">
      <c r="B12" s="2" t="str">
        <f>IFERROR(VLOOKUP(MID(C12,1,LEN(C12)-3),Sheet3!$H$3:$I$14,2,FALSE),"")</f>
        <v/>
      </c>
      <c r="C12" s="2" t="str">
        <f>IFERROR(INDEX(Assessment!$D$2:$D$101, _xlfn.AGGREGATE(15, 6, (ROW(Assessment!$D$2:$D$101)-MIN(ROW(Assessment!$D$2:$D$101))+1)/(Assessment!$L$2:$L$101="non compliant"), ROW(C11)-ROW(C$3)+1)), "")</f>
        <v/>
      </c>
      <c r="D12" s="8" t="str">
        <f>IFERROR(INDEX(Assessment!$E$2:$E$101, _xlfn.AGGREGATE(15, 6, (ROW(Assessment!$E$2:$E$101)-ROW(Assessment!$E$2)+1)/(Assessment!$L$2:$L$101="Non Compliant"), ROW(D11)-ROW($D$3)+1)), "")</f>
        <v/>
      </c>
      <c r="E12" s="2" t="str">
        <f t="shared" ref="E12:H12" si="9">IF(D12&lt;&gt;"", "To be filled by the Privacy Team","")</f>
        <v/>
      </c>
      <c r="F12" s="2" t="str">
        <f t="shared" si="9"/>
        <v/>
      </c>
      <c r="G12" s="2" t="str">
        <f t="shared" si="9"/>
        <v/>
      </c>
      <c r="H12" s="2" t="str">
        <f t="shared" si="9"/>
        <v/>
      </c>
      <c r="I12" s="2" t="str">
        <f t="shared" si="2"/>
        <v/>
      </c>
    </row>
    <row r="13" spans="1:12" s="31" customFormat="1" ht="28.5" customHeight="1" x14ac:dyDescent="0.25">
      <c r="B13" s="2" t="str">
        <f>IFERROR(VLOOKUP(MID(C13,1,LEN(C13)-3),Sheet3!$H$3:$I$14,2,FALSE),"")</f>
        <v/>
      </c>
      <c r="C13" s="2" t="str">
        <f>IFERROR(INDEX(Assessment!$D$2:$D$101, _xlfn.AGGREGATE(15, 6, (ROW(Assessment!$D$2:$D$101)-MIN(ROW(Assessment!$D$2:$D$101))+1)/(Assessment!$L$2:$L$101="non compliant"), ROW(C12)-ROW(C$3)+1)), "")</f>
        <v/>
      </c>
      <c r="D13" s="8" t="str">
        <f>IFERROR(INDEX(Assessment!$E$2:$E$101, _xlfn.AGGREGATE(15, 6, (ROW(Assessment!$E$2:$E$101)-ROW(Assessment!$E$2)+1)/(Assessment!$L$2:$L$101="Non Compliant"), ROW(D12)-ROW($D$3)+1)), "")</f>
        <v/>
      </c>
      <c r="E13" s="2" t="str">
        <f t="shared" ref="E13:H13" si="10">IF(D13&lt;&gt;"", "To be filled by the Privacy Team","")</f>
        <v/>
      </c>
      <c r="F13" s="2" t="str">
        <f t="shared" si="10"/>
        <v/>
      </c>
      <c r="G13" s="2" t="str">
        <f t="shared" si="10"/>
        <v/>
      </c>
      <c r="H13" s="2" t="str">
        <f t="shared" si="10"/>
        <v/>
      </c>
      <c r="I13" s="2" t="str">
        <f t="shared" si="2"/>
        <v/>
      </c>
    </row>
    <row r="14" spans="1:12" s="31" customFormat="1" ht="28.5" customHeight="1" x14ac:dyDescent="0.25">
      <c r="B14" s="2" t="str">
        <f>IFERROR(VLOOKUP(MID(C14,1,LEN(C14)-3),Sheet3!$H$3:$I$14,2,FALSE),"")</f>
        <v/>
      </c>
      <c r="C14" s="2" t="str">
        <f>IFERROR(INDEX(Assessment!$D$2:$D$101, _xlfn.AGGREGATE(15, 6, (ROW(Assessment!$D$2:$D$101)-MIN(ROW(Assessment!$D$2:$D$101))+1)/(Assessment!$L$2:$L$101="non compliant"), ROW(C13)-ROW(C$3)+1)), "")</f>
        <v/>
      </c>
      <c r="D14" s="8" t="str">
        <f>IFERROR(INDEX(Assessment!$E$2:$E$101, _xlfn.AGGREGATE(15, 6, (ROW(Assessment!$E$2:$E$101)-ROW(Assessment!$E$2)+1)/(Assessment!$L$2:$L$101="Non Compliant"), ROW(D13)-ROW($D$3)+1)), "")</f>
        <v/>
      </c>
      <c r="E14" s="2" t="str">
        <f t="shared" ref="E14:H14" si="11">IF(D14&lt;&gt;"", "To be filled by the Privacy Team","")</f>
        <v/>
      </c>
      <c r="F14" s="2" t="str">
        <f t="shared" si="11"/>
        <v/>
      </c>
      <c r="G14" s="2" t="str">
        <f t="shared" si="11"/>
        <v/>
      </c>
      <c r="H14" s="2" t="str">
        <f t="shared" si="11"/>
        <v/>
      </c>
      <c r="I14" s="2" t="str">
        <f t="shared" si="2"/>
        <v/>
      </c>
    </row>
    <row r="15" spans="1:12" s="31" customFormat="1" ht="28.5" customHeight="1" x14ac:dyDescent="0.25">
      <c r="B15" s="2" t="str">
        <f>IFERROR(VLOOKUP(MID(C15,1,LEN(C15)-3),Sheet3!$H$3:$I$14,2,FALSE),"")</f>
        <v/>
      </c>
      <c r="C15" s="2" t="str">
        <f>IFERROR(INDEX(Assessment!$D$2:$D$101, _xlfn.AGGREGATE(15, 6, (ROW(Assessment!$D$2:$D$101)-MIN(ROW(Assessment!$D$2:$D$101))+1)/(Assessment!$L$2:$L$101="non compliant"), ROW(C14)-ROW(C$3)+1)), "")</f>
        <v/>
      </c>
      <c r="D15" s="8" t="str">
        <f>IFERROR(INDEX(Assessment!$E$2:$E$101, _xlfn.AGGREGATE(15, 6, (ROW(Assessment!$E$2:$E$101)-ROW(Assessment!$E$2)+1)/(Assessment!$L$2:$L$101="Non Compliant"), ROW(D14)-ROW($D$3)+1)), "")</f>
        <v/>
      </c>
      <c r="E15" s="2" t="str">
        <f t="shared" ref="E15:H15" si="12">IF(D15&lt;&gt;"", "To be filled by the Privacy Team","")</f>
        <v/>
      </c>
      <c r="F15" s="2" t="str">
        <f t="shared" si="12"/>
        <v/>
      </c>
      <c r="G15" s="2" t="str">
        <f t="shared" si="12"/>
        <v/>
      </c>
      <c r="H15" s="2" t="str">
        <f t="shared" si="12"/>
        <v/>
      </c>
      <c r="I15" s="2" t="str">
        <f t="shared" si="2"/>
        <v/>
      </c>
    </row>
    <row r="16" spans="1:12" s="31" customFormat="1" ht="28.5" customHeight="1" x14ac:dyDescent="0.25">
      <c r="B16" s="2" t="str">
        <f>IFERROR(VLOOKUP(MID(C16,1,LEN(C16)-3),Sheet3!$H$3:$I$14,2,FALSE),"")</f>
        <v/>
      </c>
      <c r="C16" s="2" t="str">
        <f>IFERROR(INDEX(Assessment!$D$2:$D$101, _xlfn.AGGREGATE(15, 6, (ROW(Assessment!$D$2:$D$101)-MIN(ROW(Assessment!$D$2:$D$101))+1)/(Assessment!$L$2:$L$101="non compliant"), ROW(C15)-ROW(C$3)+1)), "")</f>
        <v/>
      </c>
      <c r="D16" s="8" t="str">
        <f>IFERROR(INDEX(Assessment!$E$2:$E$101, _xlfn.AGGREGATE(15, 6, (ROW(Assessment!$E$2:$E$101)-ROW(Assessment!$E$2)+1)/(Assessment!$L$2:$L$101="Non Compliant"), ROW(D15)-ROW($D$3)+1)), "")</f>
        <v/>
      </c>
      <c r="E16" s="2" t="str">
        <f t="shared" ref="E16:H16" si="13">IF(D16&lt;&gt;"", "To be filled by the Privacy Team","")</f>
        <v/>
      </c>
      <c r="F16" s="2" t="str">
        <f t="shared" si="13"/>
        <v/>
      </c>
      <c r="G16" s="2" t="str">
        <f t="shared" si="13"/>
        <v/>
      </c>
      <c r="H16" s="2" t="str">
        <f t="shared" si="13"/>
        <v/>
      </c>
      <c r="I16" s="2" t="str">
        <f t="shared" si="2"/>
        <v/>
      </c>
    </row>
    <row r="17" spans="2:9" s="31" customFormat="1" ht="28.5" customHeight="1" x14ac:dyDescent="0.25">
      <c r="B17" s="2" t="str">
        <f>IFERROR(VLOOKUP(MID(C17,1,LEN(C17)-3),Sheet3!$H$3:$I$14,2,FALSE),"")</f>
        <v/>
      </c>
      <c r="C17" s="2" t="str">
        <f>IFERROR(INDEX(Assessment!$D$2:$D$101, _xlfn.AGGREGATE(15, 6, (ROW(Assessment!$D$2:$D$101)-MIN(ROW(Assessment!$D$2:$D$101))+1)/(Assessment!$L$2:$L$101="non compliant"), ROW(C16)-ROW(C$3)+1)), "")</f>
        <v/>
      </c>
      <c r="D17" s="8" t="str">
        <f>IFERROR(INDEX(Assessment!$E$2:$E$101, _xlfn.AGGREGATE(15, 6, (ROW(Assessment!$E$2:$E$101)-ROW(Assessment!$E$2)+1)/(Assessment!$L$2:$L$101="Non Compliant"), ROW(D16)-ROW($D$3)+1)), "")</f>
        <v/>
      </c>
      <c r="E17" s="2" t="str">
        <f t="shared" ref="E17:H17" si="14">IF(D17&lt;&gt;"", "To be filled by the Privacy Team","")</f>
        <v/>
      </c>
      <c r="F17" s="2" t="str">
        <f t="shared" si="14"/>
        <v/>
      </c>
      <c r="G17" s="2" t="str">
        <f t="shared" si="14"/>
        <v/>
      </c>
      <c r="H17" s="2" t="str">
        <f t="shared" si="14"/>
        <v/>
      </c>
      <c r="I17" s="2" t="str">
        <f t="shared" si="2"/>
        <v/>
      </c>
    </row>
    <row r="18" spans="2:9" s="31" customFormat="1" ht="28.5" customHeight="1" x14ac:dyDescent="0.25">
      <c r="B18" s="2" t="str">
        <f>IFERROR(VLOOKUP(MID(C18,1,LEN(C18)-3),Sheet3!$H$3:$I$14,2,FALSE),"")</f>
        <v/>
      </c>
      <c r="C18" s="2" t="str">
        <f>IFERROR(INDEX(Assessment!$D$2:$D$101, _xlfn.AGGREGATE(15, 6, (ROW(Assessment!$D$2:$D$101)-MIN(ROW(Assessment!$D$2:$D$101))+1)/(Assessment!$L$2:$L$101="non compliant"), ROW(C17)-ROW(C$3)+1)), "")</f>
        <v/>
      </c>
      <c r="D18" s="8" t="str">
        <f>IFERROR(INDEX(Assessment!$E$2:$E$101, _xlfn.AGGREGATE(15, 6, (ROW(Assessment!$E$2:$E$101)-ROW(Assessment!$E$2)+1)/(Assessment!$L$2:$L$101="Non Compliant"), ROW(D17)-ROW($D$3)+1)), "")</f>
        <v/>
      </c>
      <c r="E18" s="2" t="str">
        <f t="shared" ref="E18:H18" si="15">IF(D18&lt;&gt;"", "To be filled by the Privacy Team","")</f>
        <v/>
      </c>
      <c r="F18" s="2" t="str">
        <f t="shared" si="15"/>
        <v/>
      </c>
      <c r="G18" s="2" t="str">
        <f t="shared" si="15"/>
        <v/>
      </c>
      <c r="H18" s="2" t="str">
        <f t="shared" si="15"/>
        <v/>
      </c>
      <c r="I18" s="2" t="str">
        <f t="shared" si="2"/>
        <v/>
      </c>
    </row>
    <row r="19" spans="2:9" s="31" customFormat="1" ht="28.5" customHeight="1" x14ac:dyDescent="0.25">
      <c r="B19" s="2" t="str">
        <f>IFERROR(VLOOKUP(MID(C19,1,LEN(C19)-3),Sheet3!$H$3:$I$14,2,FALSE),"")</f>
        <v/>
      </c>
      <c r="C19" s="2" t="str">
        <f>IFERROR(INDEX(Assessment!$D$2:$D$101, _xlfn.AGGREGATE(15, 6, (ROW(Assessment!$D$2:$D$101)-MIN(ROW(Assessment!$D$2:$D$101))+1)/(Assessment!$L$2:$L$101="non compliant"), ROW(C18)-ROW(C$3)+1)), "")</f>
        <v/>
      </c>
      <c r="D19" s="8" t="str">
        <f>IFERROR(INDEX(Assessment!$E$2:$E$101, _xlfn.AGGREGATE(15, 6, (ROW(Assessment!$E$2:$E$101)-ROW(Assessment!$E$2)+1)/(Assessment!$L$2:$L$101="Non Compliant"), ROW(D18)-ROW($D$3)+1)), "")</f>
        <v/>
      </c>
      <c r="E19" s="2" t="str">
        <f t="shared" ref="E19:H19" si="16">IF(D19&lt;&gt;"", "To be filled by the Privacy Team","")</f>
        <v/>
      </c>
      <c r="F19" s="2" t="str">
        <f t="shared" si="16"/>
        <v/>
      </c>
      <c r="G19" s="2" t="str">
        <f t="shared" si="16"/>
        <v/>
      </c>
      <c r="H19" s="2" t="str">
        <f t="shared" si="16"/>
        <v/>
      </c>
      <c r="I19" s="2" t="str">
        <f t="shared" si="2"/>
        <v/>
      </c>
    </row>
    <row r="20" spans="2:9" s="31" customFormat="1" ht="28.5" customHeight="1" x14ac:dyDescent="0.25">
      <c r="B20" s="2" t="str">
        <f>IFERROR(VLOOKUP(MID(C20,1,LEN(C20)-3),Sheet3!$H$3:$I$14,2,FALSE),"")</f>
        <v/>
      </c>
      <c r="C20" s="2" t="str">
        <f>IFERROR(INDEX(Assessment!$D$2:$D$101, _xlfn.AGGREGATE(15, 6, (ROW(Assessment!$D$2:$D$101)-MIN(ROW(Assessment!$D$2:$D$101))+1)/(Assessment!$L$2:$L$101="non compliant"), ROW(C19)-ROW(C$3)+1)), "")</f>
        <v/>
      </c>
      <c r="D20" s="8" t="str">
        <f>IFERROR(INDEX(Assessment!$E$2:$E$101, _xlfn.AGGREGATE(15, 6, (ROW(Assessment!$E$2:$E$101)-ROW(Assessment!$E$2)+1)/(Assessment!$L$2:$L$101="Non Compliant"), ROW(D19)-ROW($D$3)+1)), "")</f>
        <v/>
      </c>
      <c r="E20" s="2" t="str">
        <f t="shared" ref="E20:H20" si="17">IF(D20&lt;&gt;"", "To be filled by the Privacy Team","")</f>
        <v/>
      </c>
      <c r="F20" s="2" t="str">
        <f t="shared" si="17"/>
        <v/>
      </c>
      <c r="G20" s="2" t="str">
        <f t="shared" si="17"/>
        <v/>
      </c>
      <c r="H20" s="2" t="str">
        <f t="shared" si="17"/>
        <v/>
      </c>
      <c r="I20" s="2" t="str">
        <f t="shared" si="2"/>
        <v/>
      </c>
    </row>
    <row r="21" spans="2:9" s="31" customFormat="1" ht="28.5" customHeight="1" x14ac:dyDescent="0.25">
      <c r="B21" s="2" t="str">
        <f>IFERROR(VLOOKUP(MID(C21,1,LEN(C21)-3),Sheet3!$H$3:$I$14,2,FALSE),"")</f>
        <v/>
      </c>
      <c r="C21" s="2" t="str">
        <f>IFERROR(INDEX(Assessment!$D$2:$D$101, _xlfn.AGGREGATE(15, 6, (ROW(Assessment!$D$2:$D$101)-MIN(ROW(Assessment!$D$2:$D$101))+1)/(Assessment!$L$2:$L$101="non compliant"), ROW(C20)-ROW(C$3)+1)), "")</f>
        <v/>
      </c>
      <c r="D21" s="8" t="str">
        <f>IFERROR(INDEX(Assessment!$E$2:$E$101, _xlfn.AGGREGATE(15, 6, (ROW(Assessment!$E$2:$E$101)-ROW(Assessment!$E$2)+1)/(Assessment!$L$2:$L$101="Non Compliant"), ROW(D20)-ROW($D$3)+1)), "")</f>
        <v/>
      </c>
      <c r="E21" s="2" t="str">
        <f t="shared" ref="E21:H21" si="18">IF(D21&lt;&gt;"", "To be filled by the Privacy Team","")</f>
        <v/>
      </c>
      <c r="F21" s="2" t="str">
        <f t="shared" si="18"/>
        <v/>
      </c>
      <c r="G21" s="2" t="str">
        <f t="shared" si="18"/>
        <v/>
      </c>
      <c r="H21" s="2" t="str">
        <f t="shared" si="18"/>
        <v/>
      </c>
      <c r="I21" s="2" t="str">
        <f t="shared" si="2"/>
        <v/>
      </c>
    </row>
    <row r="22" spans="2:9" s="31" customFormat="1" ht="28.5" customHeight="1" x14ac:dyDescent="0.25">
      <c r="B22" s="2" t="str">
        <f>IFERROR(VLOOKUP(MID(C22,1,LEN(C22)-3),Sheet3!$H$3:$I$14,2,FALSE),"")</f>
        <v/>
      </c>
      <c r="C22" s="2" t="str">
        <f>IFERROR(INDEX(Assessment!$D$2:$D$101, _xlfn.AGGREGATE(15, 6, (ROW(Assessment!$D$2:$D$101)-MIN(ROW(Assessment!$D$2:$D$101))+1)/(Assessment!$L$2:$L$101="non compliant"), ROW(C21)-ROW(C$3)+1)), "")</f>
        <v/>
      </c>
      <c r="D22" s="8" t="str">
        <f>IFERROR(INDEX(Assessment!$E$2:$E$101, _xlfn.AGGREGATE(15, 6, (ROW(Assessment!$E$2:$E$101)-ROW(Assessment!$E$2)+1)/(Assessment!$L$2:$L$101="Non Compliant"), ROW(D21)-ROW($D$3)+1)), "")</f>
        <v/>
      </c>
      <c r="E22" s="2" t="str">
        <f t="shared" ref="E22:H22" si="19">IF(D22&lt;&gt;"", "To be filled by the Privacy Team","")</f>
        <v/>
      </c>
      <c r="F22" s="2" t="str">
        <f t="shared" si="19"/>
        <v/>
      </c>
      <c r="G22" s="2" t="str">
        <f t="shared" si="19"/>
        <v/>
      </c>
      <c r="H22" s="2" t="str">
        <f t="shared" si="19"/>
        <v/>
      </c>
      <c r="I22" s="2" t="str">
        <f t="shared" si="2"/>
        <v/>
      </c>
    </row>
    <row r="23" spans="2:9" s="31" customFormat="1" ht="28.5" customHeight="1" x14ac:dyDescent="0.25">
      <c r="B23" s="2" t="str">
        <f>IFERROR(VLOOKUP(MID(C23,1,LEN(C23)-3),Sheet3!$H$3:$I$14,2,FALSE),"")</f>
        <v/>
      </c>
      <c r="C23" s="2" t="str">
        <f>IFERROR(INDEX(Assessment!$D$2:$D$101, _xlfn.AGGREGATE(15, 6, (ROW(Assessment!$D$2:$D$101)-MIN(ROW(Assessment!$D$2:$D$101))+1)/(Assessment!$L$2:$L$101="non compliant"), ROW(C22)-ROW(C$3)+1)), "")</f>
        <v/>
      </c>
      <c r="D23" s="8" t="str">
        <f>IFERROR(INDEX(Assessment!$E$2:$E$101, _xlfn.AGGREGATE(15, 6, (ROW(Assessment!$E$2:$E$101)-ROW(Assessment!$E$2)+1)/(Assessment!$L$2:$L$101="Non Compliant"), ROW(D22)-ROW($D$3)+1)), "")</f>
        <v/>
      </c>
      <c r="E23" s="2" t="str">
        <f t="shared" ref="E23:H23" si="20">IF(D23&lt;&gt;"", "To be filled by the Privacy Team","")</f>
        <v/>
      </c>
      <c r="F23" s="2" t="str">
        <f t="shared" si="20"/>
        <v/>
      </c>
      <c r="G23" s="2" t="str">
        <f t="shared" si="20"/>
        <v/>
      </c>
      <c r="H23" s="2" t="str">
        <f t="shared" si="20"/>
        <v/>
      </c>
      <c r="I23" s="2" t="str">
        <f t="shared" si="2"/>
        <v/>
      </c>
    </row>
    <row r="24" spans="2:9" s="31" customFormat="1" ht="28.5" customHeight="1" x14ac:dyDescent="0.25">
      <c r="B24" s="2" t="str">
        <f>IFERROR(VLOOKUP(MID(C24,1,LEN(C24)-3),Sheet3!$H$3:$I$14,2,FALSE),"")</f>
        <v/>
      </c>
      <c r="C24" s="2" t="str">
        <f>IFERROR(INDEX(Assessment!$D$2:$D$101, _xlfn.AGGREGATE(15, 6, (ROW(Assessment!$D$2:$D$101)-MIN(ROW(Assessment!$D$2:$D$101))+1)/(Assessment!$L$2:$L$101="non compliant"), ROW(C23)-ROW(C$3)+1)), "")</f>
        <v/>
      </c>
      <c r="D24" s="8" t="str">
        <f>IFERROR(INDEX(Assessment!$E$2:$E$101, _xlfn.AGGREGATE(15, 6, (ROW(Assessment!$E$2:$E$101)-ROW(Assessment!$E$2)+1)/(Assessment!$L$2:$L$101="Non Compliant"), ROW(D23)-ROW($D$3)+1)), "")</f>
        <v/>
      </c>
      <c r="E24" s="2" t="str">
        <f t="shared" ref="E24:H24" si="21">IF(D24&lt;&gt;"", "To be filled by the Privacy Team","")</f>
        <v/>
      </c>
      <c r="F24" s="2" t="str">
        <f t="shared" si="21"/>
        <v/>
      </c>
      <c r="G24" s="2" t="str">
        <f t="shared" si="21"/>
        <v/>
      </c>
      <c r="H24" s="2" t="str">
        <f t="shared" si="21"/>
        <v/>
      </c>
      <c r="I24" s="2" t="str">
        <f t="shared" si="2"/>
        <v/>
      </c>
    </row>
    <row r="25" spans="2:9" s="31" customFormat="1" ht="28.5" customHeight="1" x14ac:dyDescent="0.25">
      <c r="B25" s="2" t="str">
        <f>IFERROR(VLOOKUP(MID(C25,1,LEN(C25)-3),Sheet3!$H$3:$I$14,2,FALSE),"")</f>
        <v/>
      </c>
      <c r="C25" s="2" t="str">
        <f>IFERROR(INDEX(Assessment!$D$2:$D$101, _xlfn.AGGREGATE(15, 6, (ROW(Assessment!$D$2:$D$101)-MIN(ROW(Assessment!$D$2:$D$101))+1)/(Assessment!$L$2:$L$101="non compliant"), ROW(C24)-ROW(C$3)+1)), "")</f>
        <v/>
      </c>
      <c r="D25" s="8" t="str">
        <f>IFERROR(INDEX(Assessment!$E$2:$E$101, _xlfn.AGGREGATE(15, 6, (ROW(Assessment!$E$2:$E$101)-ROW(Assessment!$E$2)+1)/(Assessment!$L$2:$L$101="Non Compliant"), ROW(D24)-ROW($D$3)+1)), "")</f>
        <v/>
      </c>
      <c r="E25" s="2" t="str">
        <f t="shared" ref="E25:H25" si="22">IF(D25&lt;&gt;"", "To be filled by the Privacy Team","")</f>
        <v/>
      </c>
      <c r="F25" s="2" t="str">
        <f t="shared" si="22"/>
        <v/>
      </c>
      <c r="G25" s="2" t="str">
        <f t="shared" si="22"/>
        <v/>
      </c>
      <c r="H25" s="2" t="str">
        <f t="shared" si="22"/>
        <v/>
      </c>
      <c r="I25" s="2" t="str">
        <f t="shared" si="2"/>
        <v/>
      </c>
    </row>
    <row r="26" spans="2:9" s="31" customFormat="1" ht="28.5" customHeight="1" x14ac:dyDescent="0.25">
      <c r="B26" s="2" t="str">
        <f>IFERROR(VLOOKUP(MID(C26,1,LEN(C26)-3),Sheet3!$H$3:$I$14,2,FALSE),"")</f>
        <v/>
      </c>
      <c r="C26" s="2" t="str">
        <f>IFERROR(INDEX(Assessment!$D$2:$D$101, _xlfn.AGGREGATE(15, 6, (ROW(Assessment!$D$2:$D$101)-MIN(ROW(Assessment!$D$2:$D$101))+1)/(Assessment!$L$2:$L$101="non compliant"), ROW(C25)-ROW(C$3)+1)), "")</f>
        <v/>
      </c>
      <c r="D26" s="8" t="str">
        <f>IFERROR(INDEX(Assessment!$E$2:$E$101, _xlfn.AGGREGATE(15, 6, (ROW(Assessment!$E$2:$E$101)-ROW(Assessment!$E$2)+1)/(Assessment!$L$2:$L$101="Non Compliant"), ROW(D25)-ROW($D$3)+1)), "")</f>
        <v/>
      </c>
      <c r="E26" s="2" t="str">
        <f t="shared" ref="E26:H26" si="23">IF(D26&lt;&gt;"", "To be filled by the Privacy Team","")</f>
        <v/>
      </c>
      <c r="F26" s="2" t="str">
        <f t="shared" si="23"/>
        <v/>
      </c>
      <c r="G26" s="2" t="str">
        <f t="shared" si="23"/>
        <v/>
      </c>
      <c r="H26" s="2" t="str">
        <f t="shared" si="23"/>
        <v/>
      </c>
      <c r="I26" s="2" t="str">
        <f t="shared" si="2"/>
        <v/>
      </c>
    </row>
    <row r="27" spans="2:9" s="31" customFormat="1" ht="28.5" customHeight="1" x14ac:dyDescent="0.25">
      <c r="B27" s="2" t="str">
        <f>IFERROR(VLOOKUP(MID(C27,1,LEN(C27)-3),Sheet3!$H$3:$I$14,2,FALSE),"")</f>
        <v/>
      </c>
      <c r="C27" s="2" t="str">
        <f>IFERROR(INDEX(Assessment!$D$2:$D$101, _xlfn.AGGREGATE(15, 6, (ROW(Assessment!$D$2:$D$101)-MIN(ROW(Assessment!$D$2:$D$101))+1)/(Assessment!$L$2:$L$101="non compliant"), ROW(C26)-ROW(C$3)+1)), "")</f>
        <v/>
      </c>
      <c r="D27" s="8" t="str">
        <f>IFERROR(INDEX(Assessment!$E$2:$E$101, _xlfn.AGGREGATE(15, 6, (ROW(Assessment!$E$2:$E$101)-ROW(Assessment!$E$2)+1)/(Assessment!$L$2:$L$101="Non Compliant"), ROW(D26)-ROW($D$3)+1)), "")</f>
        <v/>
      </c>
      <c r="E27" s="2" t="str">
        <f t="shared" ref="E27:H27" si="24">IF(D27&lt;&gt;"", "To be filled by the Privacy Team","")</f>
        <v/>
      </c>
      <c r="F27" s="2" t="str">
        <f t="shared" si="24"/>
        <v/>
      </c>
      <c r="G27" s="2" t="str">
        <f t="shared" si="24"/>
        <v/>
      </c>
      <c r="H27" s="2" t="str">
        <f t="shared" si="24"/>
        <v/>
      </c>
      <c r="I27" s="2" t="str">
        <f t="shared" si="2"/>
        <v/>
      </c>
    </row>
    <row r="28" spans="2:9" s="31" customFormat="1" ht="28.5" customHeight="1" x14ac:dyDescent="0.25">
      <c r="B28" s="2" t="str">
        <f>IFERROR(VLOOKUP(MID(C28,1,LEN(C28)-3),Sheet3!$H$3:$I$14,2,FALSE),"")</f>
        <v/>
      </c>
      <c r="C28" s="2" t="str">
        <f>IFERROR(INDEX(Assessment!$D$2:$D$101, _xlfn.AGGREGATE(15, 6, (ROW(Assessment!$D$2:$D$101)-MIN(ROW(Assessment!$D$2:$D$101))+1)/(Assessment!$L$2:$L$101="non compliant"), ROW(C27)-ROW(C$3)+1)), "")</f>
        <v/>
      </c>
      <c r="D28" s="8" t="str">
        <f>IFERROR(INDEX(Assessment!$E$2:$E$101, _xlfn.AGGREGATE(15, 6, (ROW(Assessment!$E$2:$E$101)-ROW(Assessment!$E$2)+1)/(Assessment!$L$2:$L$101="Non Compliant"), ROW(D27)-ROW($D$3)+1)), "")</f>
        <v/>
      </c>
      <c r="E28" s="2" t="str">
        <f t="shared" ref="E28:H28" si="25">IF(D28&lt;&gt;"", "To be filled by the Privacy Team","")</f>
        <v/>
      </c>
      <c r="F28" s="2" t="str">
        <f t="shared" si="25"/>
        <v/>
      </c>
      <c r="G28" s="2" t="str">
        <f t="shared" si="25"/>
        <v/>
      </c>
      <c r="H28" s="2" t="str">
        <f t="shared" si="25"/>
        <v/>
      </c>
      <c r="I28" s="2" t="str">
        <f t="shared" si="2"/>
        <v/>
      </c>
    </row>
    <row r="29" spans="2:9" s="31" customFormat="1" ht="28.5" customHeight="1" x14ac:dyDescent="0.25">
      <c r="B29" s="2" t="str">
        <f>IFERROR(VLOOKUP(MID(C29,1,LEN(C29)-3),Sheet3!$H$3:$I$14,2,FALSE),"")</f>
        <v/>
      </c>
      <c r="C29" s="2" t="str">
        <f>IFERROR(INDEX(Assessment!$D$2:$D$101, _xlfn.AGGREGATE(15, 6, (ROW(Assessment!$D$2:$D$101)-MIN(ROW(Assessment!$D$2:$D$101))+1)/(Assessment!$L$2:$L$101="non compliant"), ROW(C28)-ROW(C$3)+1)), "")</f>
        <v/>
      </c>
      <c r="D29" s="8" t="str">
        <f>IFERROR(INDEX(Assessment!$E$2:$E$101, _xlfn.AGGREGATE(15, 6, (ROW(Assessment!$E$2:$E$101)-ROW(Assessment!$E$2)+1)/(Assessment!$L$2:$L$101="Non Compliant"), ROW(D28)-ROW($D$3)+1)), "")</f>
        <v/>
      </c>
      <c r="E29" s="2" t="str">
        <f t="shared" ref="E29:H29" si="26">IF(D29&lt;&gt;"", "To be filled by the Privacy Team","")</f>
        <v/>
      </c>
      <c r="F29" s="2" t="str">
        <f t="shared" si="26"/>
        <v/>
      </c>
      <c r="G29" s="2" t="str">
        <f t="shared" si="26"/>
        <v/>
      </c>
      <c r="H29" s="2" t="str">
        <f t="shared" si="26"/>
        <v/>
      </c>
      <c r="I29" s="2" t="str">
        <f t="shared" si="2"/>
        <v/>
      </c>
    </row>
    <row r="30" spans="2:9" s="31" customFormat="1" ht="28.5" customHeight="1" x14ac:dyDescent="0.25">
      <c r="B30" s="2" t="str">
        <f>IFERROR(VLOOKUP(MID(C30,1,LEN(C30)-3),Sheet3!$H$3:$I$14,2,FALSE),"")</f>
        <v/>
      </c>
      <c r="C30" s="2" t="str">
        <f>IFERROR(INDEX(Assessment!$D$2:$D$101, _xlfn.AGGREGATE(15, 6, (ROW(Assessment!$D$2:$D$101)-MIN(ROW(Assessment!$D$2:$D$101))+1)/(Assessment!$L$2:$L$101="non compliant"), ROW(C29)-ROW(C$3)+1)), "")</f>
        <v/>
      </c>
      <c r="D30" s="8" t="str">
        <f>IFERROR(INDEX(Assessment!$E$2:$E$101, _xlfn.AGGREGATE(15, 6, (ROW(Assessment!$E$2:$E$101)-ROW(Assessment!$E$2)+1)/(Assessment!$L$2:$L$101="Non Compliant"), ROW(D29)-ROW($D$3)+1)), "")</f>
        <v/>
      </c>
      <c r="E30" s="2" t="str">
        <f t="shared" ref="E30:H30" si="27">IF(D30&lt;&gt;"", "To be filled by the Privacy Team","")</f>
        <v/>
      </c>
      <c r="F30" s="2" t="str">
        <f t="shared" si="27"/>
        <v/>
      </c>
      <c r="G30" s="2" t="str">
        <f t="shared" si="27"/>
        <v/>
      </c>
      <c r="H30" s="2" t="str">
        <f t="shared" si="27"/>
        <v/>
      </c>
      <c r="I30" s="2" t="str">
        <f t="shared" si="2"/>
        <v/>
      </c>
    </row>
    <row r="31" spans="2:9" s="31" customFormat="1" ht="28.5" customHeight="1" x14ac:dyDescent="0.25">
      <c r="B31" s="2" t="str">
        <f>IFERROR(VLOOKUP(MID(C31,1,LEN(C31)-3),Sheet3!$H$3:$I$14,2,FALSE),"")</f>
        <v/>
      </c>
      <c r="C31" s="2" t="str">
        <f>IFERROR(INDEX(Assessment!$D$2:$D$101, _xlfn.AGGREGATE(15, 6, (ROW(Assessment!$D$2:$D$101)-MIN(ROW(Assessment!$D$2:$D$101))+1)/(Assessment!$L$2:$L$101="non compliant"), ROW(C30)-ROW(C$3)+1)), "")</f>
        <v/>
      </c>
      <c r="D31" s="8" t="str">
        <f>IFERROR(INDEX(Assessment!$E$2:$E$101, _xlfn.AGGREGATE(15, 6, (ROW(Assessment!$E$2:$E$101)-ROW(Assessment!$E$2)+1)/(Assessment!$L$2:$L$101="Non Compliant"), ROW(D30)-ROW($D$3)+1)), "")</f>
        <v/>
      </c>
      <c r="E31" s="2" t="str">
        <f t="shared" ref="E31:H31" si="28">IF(D31&lt;&gt;"", "To be filled by the Privacy Team","")</f>
        <v/>
      </c>
      <c r="F31" s="2" t="str">
        <f t="shared" si="28"/>
        <v/>
      </c>
      <c r="G31" s="2" t="str">
        <f t="shared" si="28"/>
        <v/>
      </c>
      <c r="H31" s="2" t="str">
        <f t="shared" si="28"/>
        <v/>
      </c>
      <c r="I31" s="2" t="str">
        <f t="shared" si="2"/>
        <v/>
      </c>
    </row>
    <row r="32" spans="2:9" s="31" customFormat="1" ht="28.5" customHeight="1" x14ac:dyDescent="0.25">
      <c r="B32" s="2" t="str">
        <f>IFERROR(VLOOKUP(MID(C32,1,LEN(C32)-3),Sheet3!$H$3:$I$14,2,FALSE),"")</f>
        <v/>
      </c>
      <c r="C32" s="2" t="str">
        <f>IFERROR(INDEX(Assessment!$D$2:$D$101, _xlfn.AGGREGATE(15, 6, (ROW(Assessment!$D$2:$D$101)-MIN(ROW(Assessment!$D$2:$D$101))+1)/(Assessment!$L$2:$L$101="non compliant"), ROW(C31)-ROW(C$3)+1)), "")</f>
        <v/>
      </c>
      <c r="D32" s="8" t="str">
        <f>IFERROR(INDEX(Assessment!$E$2:$E$101, _xlfn.AGGREGATE(15, 6, (ROW(Assessment!$E$2:$E$101)-ROW(Assessment!$E$2)+1)/(Assessment!$L$2:$L$101="Non Compliant"), ROW(D31)-ROW($D$3)+1)), "")</f>
        <v/>
      </c>
      <c r="E32" s="2" t="str">
        <f t="shared" ref="E32:H32" si="29">IF(D32&lt;&gt;"", "To be filled by the Privacy Team","")</f>
        <v/>
      </c>
      <c r="F32" s="2" t="str">
        <f t="shared" si="29"/>
        <v/>
      </c>
      <c r="G32" s="2" t="str">
        <f t="shared" si="29"/>
        <v/>
      </c>
      <c r="H32" s="2" t="str">
        <f t="shared" si="29"/>
        <v/>
      </c>
      <c r="I32" s="2" t="str">
        <f t="shared" si="2"/>
        <v/>
      </c>
    </row>
    <row r="33" spans="2:9" s="31" customFormat="1" ht="28.5" customHeight="1" x14ac:dyDescent="0.25">
      <c r="B33" s="2" t="str">
        <f>IFERROR(VLOOKUP(MID(C33,1,LEN(C33)-3),Sheet3!$H$3:$I$14,2,FALSE),"")</f>
        <v/>
      </c>
      <c r="C33" s="2" t="str">
        <f>IFERROR(INDEX(Assessment!$D$2:$D$101, _xlfn.AGGREGATE(15, 6, (ROW(Assessment!$D$2:$D$101)-MIN(ROW(Assessment!$D$2:$D$101))+1)/(Assessment!$L$2:$L$101="non compliant"), ROW(C32)-ROW(C$3)+1)), "")</f>
        <v/>
      </c>
      <c r="D33" s="8" t="str">
        <f>IFERROR(INDEX(Assessment!$E$2:$E$101, _xlfn.AGGREGATE(15, 6, (ROW(Assessment!$E$2:$E$101)-ROW(Assessment!$E$2)+1)/(Assessment!$L$2:$L$101="Non Compliant"), ROW(D32)-ROW($D$3)+1)), "")</f>
        <v/>
      </c>
      <c r="E33" s="2" t="str">
        <f t="shared" ref="E33:H33" si="30">IF(D33&lt;&gt;"", "To be filled by the Privacy Team","")</f>
        <v/>
      </c>
      <c r="F33" s="2" t="str">
        <f t="shared" si="30"/>
        <v/>
      </c>
      <c r="G33" s="2" t="str">
        <f t="shared" si="30"/>
        <v/>
      </c>
      <c r="H33" s="2" t="str">
        <f t="shared" si="30"/>
        <v/>
      </c>
      <c r="I33" s="2" t="str">
        <f t="shared" si="2"/>
        <v/>
      </c>
    </row>
    <row r="34" spans="2:9" s="31" customFormat="1" ht="28.5" customHeight="1" x14ac:dyDescent="0.25">
      <c r="B34" s="2" t="str">
        <f>IFERROR(VLOOKUP(MID(C34,1,LEN(C34)-3),Sheet3!$H$3:$I$14,2,FALSE),"")</f>
        <v/>
      </c>
      <c r="C34" s="2" t="str">
        <f>IFERROR(INDEX(Assessment!$D$2:$D$101, _xlfn.AGGREGATE(15, 6, (ROW(Assessment!$D$2:$D$101)-MIN(ROW(Assessment!$D$2:$D$101))+1)/(Assessment!$L$2:$L$101="non compliant"), ROW(C33)-ROW(C$3)+1)), "")</f>
        <v/>
      </c>
      <c r="D34" s="8" t="str">
        <f>IFERROR(INDEX(Assessment!$E$2:$E$101, _xlfn.AGGREGATE(15, 6, (ROW(Assessment!$E$2:$E$101)-ROW(Assessment!$E$2)+1)/(Assessment!$L$2:$L$101="Non Compliant"), ROW(D33)-ROW($D$3)+1)), "")</f>
        <v/>
      </c>
      <c r="E34" s="2" t="str">
        <f t="shared" ref="E34:H34" si="31">IF(D34&lt;&gt;"", "To be filled by the Privacy Team","")</f>
        <v/>
      </c>
      <c r="F34" s="2" t="str">
        <f t="shared" si="31"/>
        <v/>
      </c>
      <c r="G34" s="2" t="str">
        <f t="shared" si="31"/>
        <v/>
      </c>
      <c r="H34" s="2" t="str">
        <f t="shared" si="31"/>
        <v/>
      </c>
      <c r="I34" s="2" t="str">
        <f t="shared" si="2"/>
        <v/>
      </c>
    </row>
    <row r="35" spans="2:9" s="31" customFormat="1" ht="28.5" customHeight="1" x14ac:dyDescent="0.25">
      <c r="B35" s="2" t="str">
        <f>IFERROR(VLOOKUP(MID(C35,1,LEN(C35)-3),Sheet3!$H$3:$I$14,2,FALSE),"")</f>
        <v/>
      </c>
      <c r="C35" s="2" t="str">
        <f>IFERROR(INDEX(Assessment!$D$2:$D$101, _xlfn.AGGREGATE(15, 6, (ROW(Assessment!$D$2:$D$101)-MIN(ROW(Assessment!$D$2:$D$101))+1)/(Assessment!$L$2:$L$101="non compliant"), ROW(C34)-ROW(C$3)+1)), "")</f>
        <v/>
      </c>
      <c r="D35" s="8" t="str">
        <f>IFERROR(INDEX(Assessment!$E$2:$E$101, _xlfn.AGGREGATE(15, 6, (ROW(Assessment!$E$2:$E$101)-ROW(Assessment!$E$2)+1)/(Assessment!$L$2:$L$101="Non Compliant"), ROW(D34)-ROW($D$3)+1)), "")</f>
        <v/>
      </c>
      <c r="E35" s="2" t="str">
        <f t="shared" ref="E35:H35" si="32">IF(D35&lt;&gt;"", "To be filled by the Privacy Team","")</f>
        <v/>
      </c>
      <c r="F35" s="2" t="str">
        <f t="shared" si="32"/>
        <v/>
      </c>
      <c r="G35" s="2" t="str">
        <f t="shared" si="32"/>
        <v/>
      </c>
      <c r="H35" s="2" t="str">
        <f t="shared" si="32"/>
        <v/>
      </c>
      <c r="I35" s="2" t="str">
        <f t="shared" si="2"/>
        <v/>
      </c>
    </row>
    <row r="36" spans="2:9" s="31" customFormat="1" ht="28.5" customHeight="1" x14ac:dyDescent="0.25">
      <c r="B36" s="2" t="str">
        <f>IFERROR(VLOOKUP(MID(C36,1,LEN(C36)-3),Sheet3!$H$3:$I$14,2,FALSE),"")</f>
        <v/>
      </c>
      <c r="C36" s="2" t="str">
        <f>IFERROR(INDEX(Assessment!$D$2:$D$101, _xlfn.AGGREGATE(15, 6, (ROW(Assessment!$D$2:$D$101)-MIN(ROW(Assessment!$D$2:$D$101))+1)/(Assessment!$L$2:$L$101="non compliant"), ROW(C35)-ROW(C$3)+1)), "")</f>
        <v/>
      </c>
      <c r="D36" s="8" t="str">
        <f>IFERROR(INDEX(Assessment!$E$2:$E$101, _xlfn.AGGREGATE(15, 6, (ROW(Assessment!$E$2:$E$101)-ROW(Assessment!$E$2)+1)/(Assessment!$L$2:$L$101="Non Compliant"), ROW(D35)-ROW($D$3)+1)), "")</f>
        <v/>
      </c>
      <c r="E36" s="2" t="str">
        <f t="shared" ref="E36:H36" si="33">IF(D36&lt;&gt;"", "To be filled by the Privacy Team","")</f>
        <v/>
      </c>
      <c r="F36" s="2" t="str">
        <f t="shared" si="33"/>
        <v/>
      </c>
      <c r="G36" s="2" t="str">
        <f t="shared" si="33"/>
        <v/>
      </c>
      <c r="H36" s="2" t="str">
        <f t="shared" si="33"/>
        <v/>
      </c>
      <c r="I36" s="2" t="str">
        <f t="shared" si="2"/>
        <v/>
      </c>
    </row>
    <row r="37" spans="2:9" s="31" customFormat="1" ht="28.5" customHeight="1" x14ac:dyDescent="0.25">
      <c r="B37" s="2" t="str">
        <f>IFERROR(VLOOKUP(MID(C37,1,LEN(C37)-3),Sheet3!$H$3:$I$14,2,FALSE),"")</f>
        <v/>
      </c>
      <c r="C37" s="2" t="str">
        <f>IFERROR(INDEX(Assessment!$D$2:$D$101, _xlfn.AGGREGATE(15, 6, (ROW(Assessment!$D$2:$D$101)-MIN(ROW(Assessment!$D$2:$D$101))+1)/(Assessment!$L$2:$L$101="non compliant"), ROW(C36)-ROW(C$3)+1)), "")</f>
        <v/>
      </c>
      <c r="D37" s="8" t="str">
        <f>IFERROR(INDEX(Assessment!$E$2:$E$101, _xlfn.AGGREGATE(15, 6, (ROW(Assessment!$E$2:$E$101)-ROW(Assessment!$E$2)+1)/(Assessment!$L$2:$L$101="Non Compliant"), ROW(D36)-ROW($D$3)+1)), "")</f>
        <v/>
      </c>
      <c r="E37" s="2" t="str">
        <f t="shared" ref="E37:E100" si="34">IF(D37&lt;&gt;"", "To be filled by the Privacy Team","")</f>
        <v/>
      </c>
      <c r="F37" s="2" t="str">
        <f t="shared" ref="F37:F100" si="35">IF(E37&lt;&gt;"", "To be filled by the Privacy Team","")</f>
        <v/>
      </c>
      <c r="G37" s="2" t="str">
        <f t="shared" ref="G37:G100" si="36">IF(F37&lt;&gt;"", "To be filled by the Privacy Team","")</f>
        <v/>
      </c>
      <c r="H37" s="2" t="str">
        <f t="shared" ref="H37:H100" si="37">IF(G37&lt;&gt;"", "To be filled by the Privacy Team","")</f>
        <v/>
      </c>
      <c r="I37" s="2" t="str">
        <f t="shared" ref="I37:I100" si="38">IF(H37&lt;&gt;"", "Yet to Start","")</f>
        <v/>
      </c>
    </row>
    <row r="38" spans="2:9" s="1" customFormat="1" ht="28.5" customHeight="1" x14ac:dyDescent="0.25">
      <c r="B38" s="2" t="str">
        <f>IFERROR(VLOOKUP(MID(C38,1,LEN(C38)-3),Sheet3!$H$3:$I$14,2,FALSE),"")</f>
        <v/>
      </c>
      <c r="C38" s="2" t="str">
        <f>IFERROR(INDEX(Assessment!$D$2:$D$101, _xlfn.AGGREGATE(15, 6, (ROW(Assessment!$D$2:$D$101)-MIN(ROW(Assessment!$D$2:$D$101))+1)/(Assessment!$L$2:$L$101="non compliant"), ROW(C37)-ROW(C$3)+1)), "")</f>
        <v/>
      </c>
      <c r="D38" s="8" t="str">
        <f>IFERROR(INDEX(Assessment!$E$2:$E$101, _xlfn.AGGREGATE(15, 6, (ROW(Assessment!$E$2:$E$101)-ROW(Assessment!$E$2)+1)/(Assessment!$L$2:$L$101="Non Compliant"), ROW(D37)-ROW($D$3)+1)), "")</f>
        <v/>
      </c>
      <c r="E38" s="2" t="str">
        <f t="shared" si="34"/>
        <v/>
      </c>
      <c r="F38" s="2" t="str">
        <f t="shared" si="35"/>
        <v/>
      </c>
      <c r="G38" s="2" t="str">
        <f t="shared" si="36"/>
        <v/>
      </c>
      <c r="H38" s="2" t="str">
        <f t="shared" si="37"/>
        <v/>
      </c>
      <c r="I38" s="2" t="str">
        <f t="shared" si="38"/>
        <v/>
      </c>
    </row>
    <row r="39" spans="2:9" s="1" customFormat="1" ht="28.5" customHeight="1" x14ac:dyDescent="0.25">
      <c r="B39" s="2" t="str">
        <f>IFERROR(VLOOKUP(MID(C39,1,LEN(C39)-3),Sheet3!$H$3:$I$14,2,FALSE),"")</f>
        <v/>
      </c>
      <c r="C39" s="2" t="str">
        <f>IFERROR(INDEX(Assessment!$D$2:$D$101, _xlfn.AGGREGATE(15, 6, (ROW(Assessment!$D$2:$D$101)-MIN(ROW(Assessment!$D$2:$D$101))+1)/(Assessment!$L$2:$L$101="non compliant"), ROW(C38)-ROW(C$3)+1)), "")</f>
        <v/>
      </c>
      <c r="D39" s="8" t="str">
        <f>IFERROR(INDEX(Assessment!$E$2:$E$101, _xlfn.AGGREGATE(15, 6, (ROW(Assessment!$E$2:$E$101)-ROW(Assessment!$E$2)+1)/(Assessment!$L$2:$L$101="Non Compliant"), ROW(D38)-ROW($D$3)+1)), "")</f>
        <v/>
      </c>
      <c r="E39" s="2" t="str">
        <f t="shared" si="34"/>
        <v/>
      </c>
      <c r="F39" s="2" t="str">
        <f t="shared" si="35"/>
        <v/>
      </c>
      <c r="G39" s="2" t="str">
        <f t="shared" si="36"/>
        <v/>
      </c>
      <c r="H39" s="2" t="str">
        <f t="shared" si="37"/>
        <v/>
      </c>
      <c r="I39" s="2" t="str">
        <f t="shared" si="38"/>
        <v/>
      </c>
    </row>
    <row r="40" spans="2:9" s="1" customFormat="1" ht="28.5" customHeight="1" x14ac:dyDescent="0.25">
      <c r="B40" s="2" t="str">
        <f>IFERROR(VLOOKUP(MID(C40,1,LEN(C40)-3),Sheet3!$H$3:$I$14,2,FALSE),"")</f>
        <v/>
      </c>
      <c r="C40" s="2" t="str">
        <f>IFERROR(INDEX(Assessment!$D$2:$D$101, _xlfn.AGGREGATE(15, 6, (ROW(Assessment!$D$2:$D$101)-MIN(ROW(Assessment!$D$2:$D$101))+1)/(Assessment!$L$2:$L$101="non compliant"), ROW(C39)-ROW(C$3)+1)), "")</f>
        <v/>
      </c>
      <c r="D40" s="8" t="str">
        <f>IFERROR(INDEX(Assessment!$E$2:$E$101, _xlfn.AGGREGATE(15, 6, (ROW(Assessment!$E$2:$E$101)-ROW(Assessment!$E$2)+1)/(Assessment!$L$2:$L$101="Non Compliant"), ROW(D39)-ROW($D$3)+1)), "")</f>
        <v/>
      </c>
      <c r="E40" s="2" t="str">
        <f t="shared" si="34"/>
        <v/>
      </c>
      <c r="F40" s="2" t="str">
        <f t="shared" si="35"/>
        <v/>
      </c>
      <c r="G40" s="2" t="str">
        <f t="shared" si="36"/>
        <v/>
      </c>
      <c r="H40" s="2" t="str">
        <f t="shared" si="37"/>
        <v/>
      </c>
      <c r="I40" s="2" t="str">
        <f t="shared" si="38"/>
        <v/>
      </c>
    </row>
    <row r="41" spans="2:9" s="1" customFormat="1" ht="28.5" customHeight="1" x14ac:dyDescent="0.25">
      <c r="B41" s="2" t="str">
        <f>IFERROR(VLOOKUP(MID(C41,1,LEN(C41)-3),Sheet3!$H$3:$I$14,2,FALSE),"")</f>
        <v/>
      </c>
      <c r="C41" s="2" t="str">
        <f>IFERROR(INDEX(Assessment!$D$2:$D$101, _xlfn.AGGREGATE(15, 6, (ROW(Assessment!$D$2:$D$101)-MIN(ROW(Assessment!$D$2:$D$101))+1)/(Assessment!$L$2:$L$101="non compliant"), ROW(C40)-ROW(C$3)+1)), "")</f>
        <v/>
      </c>
      <c r="D41" s="8" t="str">
        <f>IFERROR(INDEX(Assessment!$E$2:$E$101, _xlfn.AGGREGATE(15, 6, (ROW(Assessment!$E$2:$E$101)-ROW(Assessment!$E$2)+1)/(Assessment!$L$2:$L$101="Non Compliant"), ROW(D40)-ROW($D$3)+1)), "")</f>
        <v/>
      </c>
      <c r="E41" s="2" t="str">
        <f t="shared" si="34"/>
        <v/>
      </c>
      <c r="F41" s="2" t="str">
        <f t="shared" si="35"/>
        <v/>
      </c>
      <c r="G41" s="2" t="str">
        <f t="shared" si="36"/>
        <v/>
      </c>
      <c r="H41" s="2" t="str">
        <f t="shared" si="37"/>
        <v/>
      </c>
      <c r="I41" s="2" t="str">
        <f t="shared" si="38"/>
        <v/>
      </c>
    </row>
    <row r="42" spans="2:9" s="1" customFormat="1" ht="28.5" customHeight="1" x14ac:dyDescent="0.25">
      <c r="B42" s="2" t="str">
        <f>IFERROR(VLOOKUP(MID(C42,1,LEN(C42)-3),Sheet3!$H$3:$I$14,2,FALSE),"")</f>
        <v/>
      </c>
      <c r="C42" s="2" t="str">
        <f>IFERROR(INDEX(Assessment!$D$2:$D$101, _xlfn.AGGREGATE(15, 6, (ROW(Assessment!$D$2:$D$101)-MIN(ROW(Assessment!$D$2:$D$101))+1)/(Assessment!$L$2:$L$101="non compliant"), ROW(C41)-ROW(C$3)+1)), "")</f>
        <v/>
      </c>
      <c r="D42" s="8" t="str">
        <f>IFERROR(INDEX(Assessment!$E$2:$E$101, _xlfn.AGGREGATE(15, 6, (ROW(Assessment!$E$2:$E$101)-ROW(Assessment!$E$2)+1)/(Assessment!$L$2:$L$101="Non Compliant"), ROW(D41)-ROW($D$3)+1)), "")</f>
        <v/>
      </c>
      <c r="E42" s="2" t="str">
        <f t="shared" si="34"/>
        <v/>
      </c>
      <c r="F42" s="2" t="str">
        <f t="shared" si="35"/>
        <v/>
      </c>
      <c r="G42" s="2" t="str">
        <f t="shared" si="36"/>
        <v/>
      </c>
      <c r="H42" s="2" t="str">
        <f t="shared" si="37"/>
        <v/>
      </c>
      <c r="I42" s="2" t="str">
        <f t="shared" si="38"/>
        <v/>
      </c>
    </row>
    <row r="43" spans="2:9" s="1" customFormat="1" ht="28.5" customHeight="1" x14ac:dyDescent="0.25">
      <c r="B43" s="2" t="str">
        <f>IFERROR(VLOOKUP(MID(C43,1,LEN(C43)-3),Sheet3!$H$3:$I$14,2,FALSE),"")</f>
        <v/>
      </c>
      <c r="C43" s="2" t="str">
        <f>IFERROR(INDEX(Assessment!$D$2:$D$101, _xlfn.AGGREGATE(15, 6, (ROW(Assessment!$D$2:$D$101)-MIN(ROW(Assessment!$D$2:$D$101))+1)/(Assessment!$L$2:$L$101="non compliant"), ROW(C42)-ROW(C$3)+1)), "")</f>
        <v/>
      </c>
      <c r="D43" s="8" t="str">
        <f>IFERROR(INDEX(Assessment!$E$2:$E$101, _xlfn.AGGREGATE(15, 6, (ROW(Assessment!$E$2:$E$101)-ROW(Assessment!$E$2)+1)/(Assessment!$L$2:$L$101="Non Compliant"), ROW(D42)-ROW($D$3)+1)), "")</f>
        <v/>
      </c>
      <c r="E43" s="2" t="str">
        <f t="shared" si="34"/>
        <v/>
      </c>
      <c r="F43" s="2" t="str">
        <f t="shared" si="35"/>
        <v/>
      </c>
      <c r="G43" s="2" t="str">
        <f t="shared" si="36"/>
        <v/>
      </c>
      <c r="H43" s="2" t="str">
        <f t="shared" si="37"/>
        <v/>
      </c>
      <c r="I43" s="2" t="str">
        <f t="shared" si="38"/>
        <v/>
      </c>
    </row>
    <row r="44" spans="2:9" s="1" customFormat="1" ht="28.5" customHeight="1" x14ac:dyDescent="0.25">
      <c r="B44" s="2" t="str">
        <f>IFERROR(VLOOKUP(MID(C44,1,LEN(C44)-3),Sheet3!$H$3:$I$14,2,FALSE),"")</f>
        <v/>
      </c>
      <c r="C44" s="2" t="str">
        <f>IFERROR(INDEX(Assessment!$D$2:$D$101, _xlfn.AGGREGATE(15, 6, (ROW(Assessment!$D$2:$D$101)-MIN(ROW(Assessment!$D$2:$D$101))+1)/(Assessment!$L$2:$L$101="non compliant"), ROW(C43)-ROW(C$3)+1)), "")</f>
        <v/>
      </c>
      <c r="D44" s="8" t="str">
        <f>IFERROR(INDEX(Assessment!$E$2:$E$101, _xlfn.AGGREGATE(15, 6, (ROW(Assessment!$E$2:$E$101)-ROW(Assessment!$E$2)+1)/(Assessment!$L$2:$L$101="Non Compliant"), ROW(D43)-ROW($D$3)+1)), "")</f>
        <v/>
      </c>
      <c r="E44" s="2" t="str">
        <f t="shared" si="34"/>
        <v/>
      </c>
      <c r="F44" s="2" t="str">
        <f t="shared" si="35"/>
        <v/>
      </c>
      <c r="G44" s="2" t="str">
        <f t="shared" si="36"/>
        <v/>
      </c>
      <c r="H44" s="2" t="str">
        <f t="shared" si="37"/>
        <v/>
      </c>
      <c r="I44" s="2" t="str">
        <f t="shared" si="38"/>
        <v/>
      </c>
    </row>
    <row r="45" spans="2:9" s="1" customFormat="1" ht="28.5" customHeight="1" x14ac:dyDescent="0.25">
      <c r="B45" s="2" t="str">
        <f>IFERROR(VLOOKUP(MID(C45,1,LEN(C45)-3),Sheet3!$H$3:$I$14,2,FALSE),"")</f>
        <v/>
      </c>
      <c r="C45" s="2" t="str">
        <f>IFERROR(INDEX(Assessment!$D$2:$D$101, _xlfn.AGGREGATE(15, 6, (ROW(Assessment!$D$2:$D$101)-MIN(ROW(Assessment!$D$2:$D$101))+1)/(Assessment!$L$2:$L$101="non compliant"), ROW(C44)-ROW(C$3)+1)), "")</f>
        <v/>
      </c>
      <c r="D45" s="8" t="str">
        <f>IFERROR(INDEX(Assessment!$E$2:$E$101, _xlfn.AGGREGATE(15, 6, (ROW(Assessment!$E$2:$E$101)-ROW(Assessment!$E$2)+1)/(Assessment!$L$2:$L$101="Non Compliant"), ROW(D44)-ROW($D$3)+1)), "")</f>
        <v/>
      </c>
      <c r="E45" s="2" t="str">
        <f t="shared" si="34"/>
        <v/>
      </c>
      <c r="F45" s="2" t="str">
        <f t="shared" si="35"/>
        <v/>
      </c>
      <c r="G45" s="2" t="str">
        <f t="shared" si="36"/>
        <v/>
      </c>
      <c r="H45" s="2" t="str">
        <f t="shared" si="37"/>
        <v/>
      </c>
      <c r="I45" s="2" t="str">
        <f t="shared" si="38"/>
        <v/>
      </c>
    </row>
    <row r="46" spans="2:9" s="1" customFormat="1" ht="28.5" customHeight="1" x14ac:dyDescent="0.25">
      <c r="B46" s="2" t="str">
        <f>IFERROR(VLOOKUP(MID(C46,1,LEN(C46)-3),Sheet3!$H$3:$I$14,2,FALSE),"")</f>
        <v/>
      </c>
      <c r="C46" s="2" t="str">
        <f>IFERROR(INDEX(Assessment!$D$2:$D$101, _xlfn.AGGREGATE(15, 6, (ROW(Assessment!$D$2:$D$101)-MIN(ROW(Assessment!$D$2:$D$101))+1)/(Assessment!$L$2:$L$101="non compliant"), ROW(C45)-ROW(C$3)+1)), "")</f>
        <v/>
      </c>
      <c r="D46" s="8" t="str">
        <f>IFERROR(INDEX(Assessment!$E$2:$E$101, _xlfn.AGGREGATE(15, 6, (ROW(Assessment!$E$2:$E$101)-ROW(Assessment!$E$2)+1)/(Assessment!$L$2:$L$101="Non Compliant"), ROW(D45)-ROW($D$3)+1)), "")</f>
        <v/>
      </c>
      <c r="E46" s="2" t="str">
        <f t="shared" si="34"/>
        <v/>
      </c>
      <c r="F46" s="2" t="str">
        <f t="shared" si="35"/>
        <v/>
      </c>
      <c r="G46" s="2" t="str">
        <f t="shared" si="36"/>
        <v/>
      </c>
      <c r="H46" s="2" t="str">
        <f t="shared" si="37"/>
        <v/>
      </c>
      <c r="I46" s="2" t="str">
        <f t="shared" si="38"/>
        <v/>
      </c>
    </row>
    <row r="47" spans="2:9" s="1" customFormat="1" ht="28.5" customHeight="1" x14ac:dyDescent="0.25">
      <c r="B47" s="2" t="str">
        <f>IFERROR(VLOOKUP(MID(C47,1,LEN(C47)-3),Sheet3!$H$3:$I$14,2,FALSE),"")</f>
        <v/>
      </c>
      <c r="C47" s="2" t="str">
        <f>IFERROR(INDEX(Assessment!$D$2:$D$101, _xlfn.AGGREGATE(15, 6, (ROW(Assessment!$D$2:$D$101)-MIN(ROW(Assessment!$D$2:$D$101))+1)/(Assessment!$L$2:$L$101="non compliant"), ROW(C46)-ROW(C$3)+1)), "")</f>
        <v/>
      </c>
      <c r="D47" s="8" t="str">
        <f>IFERROR(INDEX(Assessment!$E$2:$E$101, _xlfn.AGGREGATE(15, 6, (ROW(Assessment!$E$2:$E$101)-ROW(Assessment!$E$2)+1)/(Assessment!$L$2:$L$101="Non Compliant"), ROW(D46)-ROW($D$3)+1)), "")</f>
        <v/>
      </c>
      <c r="E47" s="2" t="str">
        <f t="shared" si="34"/>
        <v/>
      </c>
      <c r="F47" s="2" t="str">
        <f t="shared" si="35"/>
        <v/>
      </c>
      <c r="G47" s="2" t="str">
        <f t="shared" si="36"/>
        <v/>
      </c>
      <c r="H47" s="2" t="str">
        <f t="shared" si="37"/>
        <v/>
      </c>
      <c r="I47" s="2" t="str">
        <f t="shared" si="38"/>
        <v/>
      </c>
    </row>
    <row r="48" spans="2:9" s="1" customFormat="1" ht="28.5" customHeight="1" x14ac:dyDescent="0.25">
      <c r="B48" s="2" t="str">
        <f>IFERROR(VLOOKUP(MID(C48,1,LEN(C48)-3),Sheet3!$H$3:$I$14,2,FALSE),"")</f>
        <v/>
      </c>
      <c r="C48" s="2" t="str">
        <f>IFERROR(INDEX(Assessment!$D$2:$D$101, _xlfn.AGGREGATE(15, 6, (ROW(Assessment!$D$2:$D$101)-MIN(ROW(Assessment!$D$2:$D$101))+1)/(Assessment!$L$2:$L$101="non compliant"), ROW(C47)-ROW(C$3)+1)), "")</f>
        <v/>
      </c>
      <c r="D48" s="8" t="str">
        <f>IFERROR(INDEX(Assessment!$E$2:$E$101, _xlfn.AGGREGATE(15, 6, (ROW(Assessment!$E$2:$E$101)-ROW(Assessment!$E$2)+1)/(Assessment!$L$2:$L$101="Non Compliant"), ROW(D47)-ROW($D$3)+1)), "")</f>
        <v/>
      </c>
      <c r="E48" s="2" t="str">
        <f t="shared" si="34"/>
        <v/>
      </c>
      <c r="F48" s="2" t="str">
        <f t="shared" si="35"/>
        <v/>
      </c>
      <c r="G48" s="2" t="str">
        <f t="shared" si="36"/>
        <v/>
      </c>
      <c r="H48" s="2" t="str">
        <f t="shared" si="37"/>
        <v/>
      </c>
      <c r="I48" s="2" t="str">
        <f t="shared" si="38"/>
        <v/>
      </c>
    </row>
    <row r="49" spans="2:9" s="1" customFormat="1" ht="28.5" customHeight="1" x14ac:dyDescent="0.25">
      <c r="B49" s="2" t="str">
        <f>IFERROR(VLOOKUP(MID(C49,1,LEN(C49)-3),Sheet3!$H$3:$I$14,2,FALSE),"")</f>
        <v/>
      </c>
      <c r="C49" s="2" t="str">
        <f>IFERROR(INDEX(Assessment!$D$2:$D$101, _xlfn.AGGREGATE(15, 6, (ROW(Assessment!$D$2:$D$101)-MIN(ROW(Assessment!$D$2:$D$101))+1)/(Assessment!$L$2:$L$101="non compliant"), ROW(C48)-ROW(C$3)+1)), "")</f>
        <v/>
      </c>
      <c r="D49" s="8" t="str">
        <f>IFERROR(INDEX(Assessment!$E$2:$E$101, _xlfn.AGGREGATE(15, 6, (ROW(Assessment!$E$2:$E$101)-ROW(Assessment!$E$2)+1)/(Assessment!$L$2:$L$101="Non Compliant"), ROW(D48)-ROW($D$3)+1)), "")</f>
        <v/>
      </c>
      <c r="E49" s="2" t="str">
        <f t="shared" si="34"/>
        <v/>
      </c>
      <c r="F49" s="2" t="str">
        <f t="shared" si="35"/>
        <v/>
      </c>
      <c r="G49" s="2" t="str">
        <f t="shared" si="36"/>
        <v/>
      </c>
      <c r="H49" s="2" t="str">
        <f t="shared" si="37"/>
        <v/>
      </c>
      <c r="I49" s="2" t="str">
        <f t="shared" si="38"/>
        <v/>
      </c>
    </row>
    <row r="50" spans="2:9" s="1" customFormat="1" ht="28.5" customHeight="1" x14ac:dyDescent="0.25">
      <c r="B50" s="2" t="str">
        <f>IFERROR(VLOOKUP(MID(C50,1,LEN(C50)-3),Sheet3!$H$3:$I$14,2,FALSE),"")</f>
        <v/>
      </c>
      <c r="C50" s="2" t="str">
        <f>IFERROR(INDEX(Assessment!$D$2:$D$101, _xlfn.AGGREGATE(15, 6, (ROW(Assessment!$D$2:$D$101)-MIN(ROW(Assessment!$D$2:$D$101))+1)/(Assessment!$L$2:$L$101="non compliant"), ROW(C49)-ROW(C$3)+1)), "")</f>
        <v/>
      </c>
      <c r="D50" s="8" t="str">
        <f>IFERROR(INDEX(Assessment!$E$2:$E$101, _xlfn.AGGREGATE(15, 6, (ROW(Assessment!$E$2:$E$101)-ROW(Assessment!$E$2)+1)/(Assessment!$L$2:$L$101="Non Compliant"), ROW(D49)-ROW($D$3)+1)), "")</f>
        <v/>
      </c>
      <c r="E50" s="2" t="str">
        <f t="shared" si="34"/>
        <v/>
      </c>
      <c r="F50" s="2" t="str">
        <f t="shared" si="35"/>
        <v/>
      </c>
      <c r="G50" s="2" t="str">
        <f t="shared" si="36"/>
        <v/>
      </c>
      <c r="H50" s="2" t="str">
        <f t="shared" si="37"/>
        <v/>
      </c>
      <c r="I50" s="2" t="str">
        <f t="shared" si="38"/>
        <v/>
      </c>
    </row>
    <row r="51" spans="2:9" s="1" customFormat="1" ht="28.5" customHeight="1" x14ac:dyDescent="0.25">
      <c r="B51" s="2" t="str">
        <f>IFERROR(VLOOKUP(MID(C51,1,LEN(C51)-3),Sheet3!$H$3:$I$14,2,FALSE),"")</f>
        <v/>
      </c>
      <c r="C51" s="2" t="str">
        <f>IFERROR(INDEX(Assessment!$D$2:$D$101, _xlfn.AGGREGATE(15, 6, (ROW(Assessment!$D$2:$D$101)-MIN(ROW(Assessment!$D$2:$D$101))+1)/(Assessment!$L$2:$L$101="non compliant"), ROW(C50)-ROW(C$3)+1)), "")</f>
        <v/>
      </c>
      <c r="D51" s="8" t="str">
        <f>IFERROR(INDEX(Assessment!$E$2:$E$101, _xlfn.AGGREGATE(15, 6, (ROW(Assessment!$E$2:$E$101)-ROW(Assessment!$E$2)+1)/(Assessment!$L$2:$L$101="Non Compliant"), ROW(D50)-ROW($D$3)+1)), "")</f>
        <v/>
      </c>
      <c r="E51" s="2" t="str">
        <f t="shared" si="34"/>
        <v/>
      </c>
      <c r="F51" s="2" t="str">
        <f t="shared" si="35"/>
        <v/>
      </c>
      <c r="G51" s="2" t="str">
        <f t="shared" si="36"/>
        <v/>
      </c>
      <c r="H51" s="2" t="str">
        <f t="shared" si="37"/>
        <v/>
      </c>
      <c r="I51" s="2" t="str">
        <f t="shared" si="38"/>
        <v/>
      </c>
    </row>
    <row r="52" spans="2:9" s="1" customFormat="1" ht="28.5" customHeight="1" x14ac:dyDescent="0.25">
      <c r="B52" s="2" t="str">
        <f>IFERROR(VLOOKUP(MID(C52,1,LEN(C52)-3),Sheet3!$H$3:$I$14,2,FALSE),"")</f>
        <v/>
      </c>
      <c r="C52" s="2" t="str">
        <f>IFERROR(INDEX(Assessment!$D$2:$D$101, _xlfn.AGGREGATE(15, 6, (ROW(Assessment!$D$2:$D$101)-MIN(ROW(Assessment!$D$2:$D$101))+1)/(Assessment!$L$2:$L$101="non compliant"), ROW(C51)-ROW(C$3)+1)), "")</f>
        <v/>
      </c>
      <c r="D52" s="8" t="str">
        <f>IFERROR(INDEX(Assessment!$E$2:$E$101, _xlfn.AGGREGATE(15, 6, (ROW(Assessment!$E$2:$E$101)-ROW(Assessment!$E$2)+1)/(Assessment!$L$2:$L$101="Non Compliant"), ROW(D51)-ROW($D$3)+1)), "")</f>
        <v/>
      </c>
      <c r="E52" s="2" t="str">
        <f t="shared" si="34"/>
        <v/>
      </c>
      <c r="F52" s="2" t="str">
        <f t="shared" si="35"/>
        <v/>
      </c>
      <c r="G52" s="2" t="str">
        <f t="shared" si="36"/>
        <v/>
      </c>
      <c r="H52" s="2" t="str">
        <f t="shared" si="37"/>
        <v/>
      </c>
      <c r="I52" s="2" t="str">
        <f t="shared" si="38"/>
        <v/>
      </c>
    </row>
    <row r="53" spans="2:9" s="1" customFormat="1" ht="28.5" customHeight="1" x14ac:dyDescent="0.25">
      <c r="B53" s="2" t="str">
        <f>IFERROR(VLOOKUP(MID(C53,1,LEN(C53)-3),Sheet3!$H$3:$I$14,2,FALSE),"")</f>
        <v/>
      </c>
      <c r="C53" s="2" t="str">
        <f>IFERROR(INDEX(Assessment!$D$2:$D$101, _xlfn.AGGREGATE(15, 6, (ROW(Assessment!$D$2:$D$101)-MIN(ROW(Assessment!$D$2:$D$101))+1)/(Assessment!$L$2:$L$101="non compliant"), ROW(C52)-ROW(C$3)+1)), "")</f>
        <v/>
      </c>
      <c r="D53" s="8" t="str">
        <f>IFERROR(INDEX(Assessment!$E$2:$E$101, _xlfn.AGGREGATE(15, 6, (ROW(Assessment!$E$2:$E$101)-ROW(Assessment!$E$2)+1)/(Assessment!$L$2:$L$101="Non Compliant"), ROW(D52)-ROW($D$3)+1)), "")</f>
        <v/>
      </c>
      <c r="E53" s="2" t="str">
        <f t="shared" si="34"/>
        <v/>
      </c>
      <c r="F53" s="2" t="str">
        <f t="shared" si="35"/>
        <v/>
      </c>
      <c r="G53" s="2" t="str">
        <f t="shared" si="36"/>
        <v/>
      </c>
      <c r="H53" s="2" t="str">
        <f t="shared" si="37"/>
        <v/>
      </c>
      <c r="I53" s="2" t="str">
        <f t="shared" si="38"/>
        <v/>
      </c>
    </row>
    <row r="54" spans="2:9" s="1" customFormat="1" ht="28.5" customHeight="1" x14ac:dyDescent="0.25">
      <c r="B54" s="2" t="str">
        <f>IFERROR(VLOOKUP(MID(C54,1,LEN(C54)-3),Sheet3!$H$3:$I$14,2,FALSE),"")</f>
        <v/>
      </c>
      <c r="C54" s="2" t="str">
        <f>IFERROR(INDEX(Assessment!$D$2:$D$101, _xlfn.AGGREGATE(15, 6, (ROW(Assessment!$D$2:$D$101)-MIN(ROW(Assessment!$D$2:$D$101))+1)/(Assessment!$L$2:$L$101="non compliant"), ROW(C53)-ROW(C$3)+1)), "")</f>
        <v/>
      </c>
      <c r="D54" s="8" t="str">
        <f>IFERROR(INDEX(Assessment!$E$2:$E$101, _xlfn.AGGREGATE(15, 6, (ROW(Assessment!$E$2:$E$101)-ROW(Assessment!$E$2)+1)/(Assessment!$L$2:$L$101="Non Compliant"), ROW(D53)-ROW($D$3)+1)), "")</f>
        <v/>
      </c>
      <c r="E54" s="2" t="str">
        <f t="shared" si="34"/>
        <v/>
      </c>
      <c r="F54" s="2" t="str">
        <f t="shared" si="35"/>
        <v/>
      </c>
      <c r="G54" s="2" t="str">
        <f t="shared" si="36"/>
        <v/>
      </c>
      <c r="H54" s="2" t="str">
        <f t="shared" si="37"/>
        <v/>
      </c>
      <c r="I54" s="2" t="str">
        <f t="shared" si="38"/>
        <v/>
      </c>
    </row>
    <row r="55" spans="2:9" s="1" customFormat="1" ht="28.5" customHeight="1" x14ac:dyDescent="0.25">
      <c r="B55" s="2" t="str">
        <f>IFERROR(VLOOKUP(MID(C55,1,LEN(C55)-3),Sheet3!$H$3:$I$14,2,FALSE),"")</f>
        <v/>
      </c>
      <c r="C55" s="2" t="str">
        <f>IFERROR(INDEX(Assessment!$D$2:$D$101, _xlfn.AGGREGATE(15, 6, (ROW(Assessment!$D$2:$D$101)-MIN(ROW(Assessment!$D$2:$D$101))+1)/(Assessment!$L$2:$L$101="non compliant"), ROW(C54)-ROW(C$3)+1)), "")</f>
        <v/>
      </c>
      <c r="D55" s="8" t="str">
        <f>IFERROR(INDEX(Assessment!$E$2:$E$101, _xlfn.AGGREGATE(15, 6, (ROW(Assessment!$E$2:$E$101)-ROW(Assessment!$E$2)+1)/(Assessment!$L$2:$L$101="Non Compliant"), ROW(D54)-ROW($D$3)+1)), "")</f>
        <v/>
      </c>
      <c r="E55" s="2" t="str">
        <f t="shared" si="34"/>
        <v/>
      </c>
      <c r="F55" s="2" t="str">
        <f t="shared" si="35"/>
        <v/>
      </c>
      <c r="G55" s="2" t="str">
        <f t="shared" si="36"/>
        <v/>
      </c>
      <c r="H55" s="2" t="str">
        <f t="shared" si="37"/>
        <v/>
      </c>
      <c r="I55" s="2" t="str">
        <f t="shared" si="38"/>
        <v/>
      </c>
    </row>
    <row r="56" spans="2:9" s="1" customFormat="1" ht="28.5" customHeight="1" x14ac:dyDescent="0.25">
      <c r="B56" s="2" t="str">
        <f>IFERROR(VLOOKUP(MID(C56,1,LEN(C56)-3),Sheet3!$H$3:$I$14,2,FALSE),"")</f>
        <v/>
      </c>
      <c r="C56" s="2" t="str">
        <f>IFERROR(INDEX(Assessment!$D$2:$D$101, _xlfn.AGGREGATE(15, 6, (ROW(Assessment!$D$2:$D$101)-MIN(ROW(Assessment!$D$2:$D$101))+1)/(Assessment!$L$2:$L$101="non compliant"), ROW(C55)-ROW(C$3)+1)), "")</f>
        <v/>
      </c>
      <c r="D56" s="8" t="str">
        <f>IFERROR(INDEX(Assessment!$E$2:$E$101, _xlfn.AGGREGATE(15, 6, (ROW(Assessment!$E$2:$E$101)-ROW(Assessment!$E$2)+1)/(Assessment!$L$2:$L$101="Non Compliant"), ROW(D55)-ROW($D$3)+1)), "")</f>
        <v/>
      </c>
      <c r="E56" s="2" t="str">
        <f t="shared" si="34"/>
        <v/>
      </c>
      <c r="F56" s="2" t="str">
        <f t="shared" si="35"/>
        <v/>
      </c>
      <c r="G56" s="2" t="str">
        <f t="shared" si="36"/>
        <v/>
      </c>
      <c r="H56" s="2" t="str">
        <f t="shared" si="37"/>
        <v/>
      </c>
      <c r="I56" s="2" t="str">
        <f t="shared" si="38"/>
        <v/>
      </c>
    </row>
    <row r="57" spans="2:9" s="1" customFormat="1" ht="28.5" customHeight="1" x14ac:dyDescent="0.25">
      <c r="B57" s="2" t="str">
        <f>IFERROR(VLOOKUP(MID(C57,1,LEN(C57)-3),Sheet3!$H$3:$I$14,2,FALSE),"")</f>
        <v/>
      </c>
      <c r="C57" s="2" t="str">
        <f>IFERROR(INDEX(Assessment!$D$2:$D$101, _xlfn.AGGREGATE(15, 6, (ROW(Assessment!$D$2:$D$101)-MIN(ROW(Assessment!$D$2:$D$101))+1)/(Assessment!$L$2:$L$101="non compliant"), ROW(C56)-ROW(C$3)+1)), "")</f>
        <v/>
      </c>
      <c r="D57" s="8" t="str">
        <f>IFERROR(INDEX(Assessment!$E$2:$E$101, _xlfn.AGGREGATE(15, 6, (ROW(Assessment!$E$2:$E$101)-ROW(Assessment!$E$2)+1)/(Assessment!$L$2:$L$101="Non Compliant"), ROW(D56)-ROW($D$3)+1)), "")</f>
        <v/>
      </c>
      <c r="E57" s="2" t="str">
        <f t="shared" si="34"/>
        <v/>
      </c>
      <c r="F57" s="2" t="str">
        <f t="shared" si="35"/>
        <v/>
      </c>
      <c r="G57" s="2" t="str">
        <f t="shared" si="36"/>
        <v/>
      </c>
      <c r="H57" s="2" t="str">
        <f t="shared" si="37"/>
        <v/>
      </c>
      <c r="I57" s="2" t="str">
        <f t="shared" si="38"/>
        <v/>
      </c>
    </row>
    <row r="58" spans="2:9" s="1" customFormat="1" ht="28.5" customHeight="1" x14ac:dyDescent="0.25">
      <c r="B58" s="2" t="str">
        <f>IFERROR(VLOOKUP(MID(C58,1,LEN(C58)-3),Sheet3!$H$3:$I$14,2,FALSE),"")</f>
        <v/>
      </c>
      <c r="C58" s="2" t="str">
        <f>IFERROR(INDEX(Assessment!$D$2:$D$101, _xlfn.AGGREGATE(15, 6, (ROW(Assessment!$D$2:$D$101)-MIN(ROW(Assessment!$D$2:$D$101))+1)/(Assessment!$L$2:$L$101="non compliant"), ROW(C57)-ROW(C$3)+1)), "")</f>
        <v/>
      </c>
      <c r="D58" s="8" t="str">
        <f>IFERROR(INDEX(Assessment!$E$2:$E$101, _xlfn.AGGREGATE(15, 6, (ROW(Assessment!$E$2:$E$101)-ROW(Assessment!$E$2)+1)/(Assessment!$L$2:$L$101="Non Compliant"), ROW(D57)-ROW($D$3)+1)), "")</f>
        <v/>
      </c>
      <c r="E58" s="2" t="str">
        <f t="shared" si="34"/>
        <v/>
      </c>
      <c r="F58" s="2" t="str">
        <f t="shared" si="35"/>
        <v/>
      </c>
      <c r="G58" s="2" t="str">
        <f t="shared" si="36"/>
        <v/>
      </c>
      <c r="H58" s="2" t="str">
        <f t="shared" si="37"/>
        <v/>
      </c>
      <c r="I58" s="2" t="str">
        <f t="shared" si="38"/>
        <v/>
      </c>
    </row>
    <row r="59" spans="2:9" s="1" customFormat="1" ht="28.5" customHeight="1" x14ac:dyDescent="0.25">
      <c r="B59" s="2" t="str">
        <f>IFERROR(VLOOKUP(MID(C59,1,LEN(C59)-3),Sheet3!$H$3:$I$14,2,FALSE),"")</f>
        <v/>
      </c>
      <c r="C59" s="2" t="str">
        <f>IFERROR(INDEX(Assessment!$D$2:$D$101, _xlfn.AGGREGATE(15, 6, (ROW(Assessment!$D$2:$D$101)-MIN(ROW(Assessment!$D$2:$D$101))+1)/(Assessment!$L$2:$L$101="non compliant"), ROW(C58)-ROW(C$3)+1)), "")</f>
        <v/>
      </c>
      <c r="D59" s="8" t="str">
        <f>IFERROR(INDEX(Assessment!$E$2:$E$101, _xlfn.AGGREGATE(15, 6, (ROW(Assessment!$E$2:$E$101)-ROW(Assessment!$E$2)+1)/(Assessment!$L$2:$L$101="Non Compliant"), ROW(D58)-ROW($D$3)+1)), "")</f>
        <v/>
      </c>
      <c r="E59" s="2" t="str">
        <f t="shared" si="34"/>
        <v/>
      </c>
      <c r="F59" s="2" t="str">
        <f t="shared" si="35"/>
        <v/>
      </c>
      <c r="G59" s="2" t="str">
        <f t="shared" si="36"/>
        <v/>
      </c>
      <c r="H59" s="2" t="str">
        <f t="shared" si="37"/>
        <v/>
      </c>
      <c r="I59" s="2" t="str">
        <f t="shared" si="38"/>
        <v/>
      </c>
    </row>
    <row r="60" spans="2:9" s="1" customFormat="1" ht="28.5" customHeight="1" x14ac:dyDescent="0.25">
      <c r="B60" s="2" t="str">
        <f>IFERROR(VLOOKUP(MID(C60,1,LEN(C60)-3),Sheet3!$H$3:$I$14,2,FALSE),"")</f>
        <v/>
      </c>
      <c r="C60" s="2" t="str">
        <f>IFERROR(INDEX(Assessment!$D$2:$D$101, _xlfn.AGGREGATE(15, 6, (ROW(Assessment!$D$2:$D$101)-MIN(ROW(Assessment!$D$2:$D$101))+1)/(Assessment!$L$2:$L$101="non compliant"), ROW(C59)-ROW(C$3)+1)), "")</f>
        <v/>
      </c>
      <c r="D60" s="8" t="str">
        <f>IFERROR(INDEX(Assessment!$E$2:$E$101, _xlfn.AGGREGATE(15, 6, (ROW(Assessment!$E$2:$E$101)-ROW(Assessment!$E$2)+1)/(Assessment!$L$2:$L$101="Non Compliant"), ROW(D59)-ROW($D$3)+1)), "")</f>
        <v/>
      </c>
      <c r="E60" s="2" t="str">
        <f t="shared" si="34"/>
        <v/>
      </c>
      <c r="F60" s="2" t="str">
        <f t="shared" si="35"/>
        <v/>
      </c>
      <c r="G60" s="2" t="str">
        <f t="shared" si="36"/>
        <v/>
      </c>
      <c r="H60" s="2" t="str">
        <f t="shared" si="37"/>
        <v/>
      </c>
      <c r="I60" s="2" t="str">
        <f t="shared" si="38"/>
        <v/>
      </c>
    </row>
    <row r="61" spans="2:9" s="1" customFormat="1" ht="28.5" customHeight="1" x14ac:dyDescent="0.25">
      <c r="B61" s="2" t="str">
        <f>IFERROR(VLOOKUP(MID(C61,1,LEN(C61)-3),Sheet3!$H$3:$I$14,2,FALSE),"")</f>
        <v/>
      </c>
      <c r="C61" s="2" t="str">
        <f>IFERROR(INDEX(Assessment!$D$2:$D$101, _xlfn.AGGREGATE(15, 6, (ROW(Assessment!$D$2:$D$101)-MIN(ROW(Assessment!$D$2:$D$101))+1)/(Assessment!$L$2:$L$101="non compliant"), ROW(C60)-ROW(C$3)+1)), "")</f>
        <v/>
      </c>
      <c r="D61" s="8" t="str">
        <f>IFERROR(INDEX(Assessment!$E$2:$E$101, _xlfn.AGGREGATE(15, 6, (ROW(Assessment!$E$2:$E$101)-ROW(Assessment!$E$2)+1)/(Assessment!$L$2:$L$101="Non Compliant"), ROW(D60)-ROW($D$3)+1)), "")</f>
        <v/>
      </c>
      <c r="E61" s="2" t="str">
        <f t="shared" si="34"/>
        <v/>
      </c>
      <c r="F61" s="2" t="str">
        <f t="shared" si="35"/>
        <v/>
      </c>
      <c r="G61" s="2" t="str">
        <f t="shared" si="36"/>
        <v/>
      </c>
      <c r="H61" s="2" t="str">
        <f t="shared" si="37"/>
        <v/>
      </c>
      <c r="I61" s="2" t="str">
        <f t="shared" si="38"/>
        <v/>
      </c>
    </row>
    <row r="62" spans="2:9" s="1" customFormat="1" ht="28.5" customHeight="1" x14ac:dyDescent="0.25">
      <c r="B62" s="2" t="str">
        <f>IFERROR(VLOOKUP(MID(C62,1,LEN(C62)-3),Sheet3!$H$3:$I$14,2,FALSE),"")</f>
        <v/>
      </c>
      <c r="C62" s="2" t="str">
        <f>IFERROR(INDEX(Assessment!$D$2:$D$101, _xlfn.AGGREGATE(15, 6, (ROW(Assessment!$D$2:$D$101)-MIN(ROW(Assessment!$D$2:$D$101))+1)/(Assessment!$L$2:$L$101="non compliant"), ROW(C61)-ROW(C$3)+1)), "")</f>
        <v/>
      </c>
      <c r="D62" s="8" t="str">
        <f>IFERROR(INDEX(Assessment!$E$2:$E$101, _xlfn.AGGREGATE(15, 6, (ROW(Assessment!$E$2:$E$101)-ROW(Assessment!$E$2)+1)/(Assessment!$L$2:$L$101="Non Compliant"), ROW(D61)-ROW($D$3)+1)), "")</f>
        <v/>
      </c>
      <c r="E62" s="2" t="str">
        <f t="shared" si="34"/>
        <v/>
      </c>
      <c r="F62" s="2" t="str">
        <f t="shared" si="35"/>
        <v/>
      </c>
      <c r="G62" s="2" t="str">
        <f t="shared" si="36"/>
        <v/>
      </c>
      <c r="H62" s="2" t="str">
        <f t="shared" si="37"/>
        <v/>
      </c>
      <c r="I62" s="2" t="str">
        <f t="shared" si="38"/>
        <v/>
      </c>
    </row>
    <row r="63" spans="2:9" s="1" customFormat="1" ht="28.5" customHeight="1" x14ac:dyDescent="0.25">
      <c r="B63" s="2" t="str">
        <f>IFERROR(VLOOKUP(MID(C63,1,LEN(C63)-3),Sheet3!$H$3:$I$14,2,FALSE),"")</f>
        <v/>
      </c>
      <c r="C63" s="2" t="str">
        <f>IFERROR(INDEX(Assessment!$D$2:$D$101, _xlfn.AGGREGATE(15, 6, (ROW(Assessment!$D$2:$D$101)-MIN(ROW(Assessment!$D$2:$D$101))+1)/(Assessment!$L$2:$L$101="non compliant"), ROW(C62)-ROW(C$3)+1)), "")</f>
        <v/>
      </c>
      <c r="D63" s="8" t="str">
        <f>IFERROR(INDEX(Assessment!$E$2:$E$101, _xlfn.AGGREGATE(15, 6, (ROW(Assessment!$E$2:$E$101)-ROW(Assessment!$E$2)+1)/(Assessment!$L$2:$L$101="Non Compliant"), ROW(D62)-ROW($D$3)+1)), "")</f>
        <v/>
      </c>
      <c r="E63" s="2" t="str">
        <f t="shared" si="34"/>
        <v/>
      </c>
      <c r="F63" s="2" t="str">
        <f t="shared" si="35"/>
        <v/>
      </c>
      <c r="G63" s="2" t="str">
        <f t="shared" si="36"/>
        <v/>
      </c>
      <c r="H63" s="2" t="str">
        <f t="shared" si="37"/>
        <v/>
      </c>
      <c r="I63" s="2" t="str">
        <f t="shared" si="38"/>
        <v/>
      </c>
    </row>
    <row r="64" spans="2:9" s="1" customFormat="1" ht="28.5" customHeight="1" x14ac:dyDescent="0.25">
      <c r="B64" s="2" t="str">
        <f>IFERROR(VLOOKUP(MID(C64,1,LEN(C64)-3),Sheet3!$H$3:$I$14,2,FALSE),"")</f>
        <v/>
      </c>
      <c r="C64" s="2" t="str">
        <f>IFERROR(INDEX(Assessment!$D$2:$D$101, _xlfn.AGGREGATE(15, 6, (ROW(Assessment!$D$2:$D$101)-MIN(ROW(Assessment!$D$2:$D$101))+1)/(Assessment!$L$2:$L$101="non compliant"), ROW(C63)-ROW(C$3)+1)), "")</f>
        <v/>
      </c>
      <c r="D64" s="8" t="str">
        <f>IFERROR(INDEX(Assessment!$E$2:$E$101, _xlfn.AGGREGATE(15, 6, (ROW(Assessment!$E$2:$E$101)-ROW(Assessment!$E$2)+1)/(Assessment!$L$2:$L$101="Non Compliant"), ROW(D63)-ROW($D$3)+1)), "")</f>
        <v/>
      </c>
      <c r="E64" s="2" t="str">
        <f t="shared" si="34"/>
        <v/>
      </c>
      <c r="F64" s="2" t="str">
        <f t="shared" si="35"/>
        <v/>
      </c>
      <c r="G64" s="2" t="str">
        <f t="shared" si="36"/>
        <v/>
      </c>
      <c r="H64" s="2" t="str">
        <f t="shared" si="37"/>
        <v/>
      </c>
      <c r="I64" s="2" t="str">
        <f t="shared" si="38"/>
        <v/>
      </c>
    </row>
    <row r="65" spans="2:9" s="1" customFormat="1" ht="28.5" customHeight="1" x14ac:dyDescent="0.25">
      <c r="B65" s="2" t="str">
        <f>IFERROR(VLOOKUP(MID(C65,1,LEN(C65)-3),Sheet3!$H$3:$I$14,2,FALSE),"")</f>
        <v/>
      </c>
      <c r="C65" s="2" t="str">
        <f>IFERROR(INDEX(Assessment!$D$2:$D$101, _xlfn.AGGREGATE(15, 6, (ROW(Assessment!$D$2:$D$101)-MIN(ROW(Assessment!$D$2:$D$101))+1)/(Assessment!$L$2:$L$101="non compliant"), ROW(C64)-ROW(C$3)+1)), "")</f>
        <v/>
      </c>
      <c r="D65" s="8" t="str">
        <f>IFERROR(INDEX(Assessment!$E$2:$E$101, _xlfn.AGGREGATE(15, 6, (ROW(Assessment!$E$2:$E$101)-ROW(Assessment!$E$2)+1)/(Assessment!$L$2:$L$101="Non Compliant"), ROW(D64)-ROW($D$3)+1)), "")</f>
        <v/>
      </c>
      <c r="E65" s="2" t="str">
        <f t="shared" si="34"/>
        <v/>
      </c>
      <c r="F65" s="2" t="str">
        <f t="shared" si="35"/>
        <v/>
      </c>
      <c r="G65" s="2" t="str">
        <f t="shared" si="36"/>
        <v/>
      </c>
      <c r="H65" s="2" t="str">
        <f t="shared" si="37"/>
        <v/>
      </c>
      <c r="I65" s="2" t="str">
        <f t="shared" si="38"/>
        <v/>
      </c>
    </row>
    <row r="66" spans="2:9" s="1" customFormat="1" ht="28.5" customHeight="1" x14ac:dyDescent="0.25">
      <c r="B66" s="2" t="str">
        <f>IFERROR(VLOOKUP(MID(C66,1,LEN(C66)-3),Sheet3!$H$3:$I$14,2,FALSE),"")</f>
        <v/>
      </c>
      <c r="C66" s="2" t="str">
        <f>IFERROR(INDEX(Assessment!$D$2:$D$101, _xlfn.AGGREGATE(15, 6, (ROW(Assessment!$D$2:$D$101)-MIN(ROW(Assessment!$D$2:$D$101))+1)/(Assessment!$L$2:$L$101="non compliant"), ROW(C65)-ROW(C$3)+1)), "")</f>
        <v/>
      </c>
      <c r="D66" s="8" t="str">
        <f>IFERROR(INDEX(Assessment!$E$2:$E$101, _xlfn.AGGREGATE(15, 6, (ROW(Assessment!$E$2:$E$101)-ROW(Assessment!$E$2)+1)/(Assessment!$L$2:$L$101="Non Compliant"), ROW(D65)-ROW($D$3)+1)), "")</f>
        <v/>
      </c>
      <c r="E66" s="2" t="str">
        <f t="shared" si="34"/>
        <v/>
      </c>
      <c r="F66" s="2" t="str">
        <f t="shared" si="35"/>
        <v/>
      </c>
      <c r="G66" s="2" t="str">
        <f t="shared" si="36"/>
        <v/>
      </c>
      <c r="H66" s="2" t="str">
        <f t="shared" si="37"/>
        <v/>
      </c>
      <c r="I66" s="2" t="str">
        <f t="shared" si="38"/>
        <v/>
      </c>
    </row>
    <row r="67" spans="2:9" s="1" customFormat="1" ht="28.5" customHeight="1" x14ac:dyDescent="0.25">
      <c r="B67" s="2" t="str">
        <f>IFERROR(VLOOKUP(MID(C67,1,LEN(C67)-3),Sheet3!$H$3:$I$14,2,FALSE),"")</f>
        <v/>
      </c>
      <c r="C67" s="2" t="str">
        <f>IFERROR(INDEX(Assessment!$D$2:$D$101, _xlfn.AGGREGATE(15, 6, (ROW(Assessment!$D$2:$D$101)-MIN(ROW(Assessment!$D$2:$D$101))+1)/(Assessment!$L$2:$L$101="non compliant"), ROW(C66)-ROW(C$3)+1)), "")</f>
        <v/>
      </c>
      <c r="D67" s="8" t="str">
        <f>IFERROR(INDEX(Assessment!$E$2:$E$101, _xlfn.AGGREGATE(15, 6, (ROW(Assessment!$E$2:$E$101)-ROW(Assessment!$E$2)+1)/(Assessment!$L$2:$L$101="Non Compliant"), ROW(D66)-ROW($D$3)+1)), "")</f>
        <v/>
      </c>
      <c r="E67" s="2" t="str">
        <f t="shared" si="34"/>
        <v/>
      </c>
      <c r="F67" s="2" t="str">
        <f t="shared" si="35"/>
        <v/>
      </c>
      <c r="G67" s="2" t="str">
        <f t="shared" si="36"/>
        <v/>
      </c>
      <c r="H67" s="2" t="str">
        <f t="shared" si="37"/>
        <v/>
      </c>
      <c r="I67" s="2" t="str">
        <f t="shared" si="38"/>
        <v/>
      </c>
    </row>
    <row r="68" spans="2:9" s="1" customFormat="1" ht="28.5" customHeight="1" x14ac:dyDescent="0.25">
      <c r="B68" s="2" t="str">
        <f>IFERROR(VLOOKUP(MID(C68,1,LEN(C68)-3),Sheet3!$H$3:$I$14,2,FALSE),"")</f>
        <v/>
      </c>
      <c r="C68" s="2" t="str">
        <f>IFERROR(INDEX(Assessment!$D$2:$D$101, _xlfn.AGGREGATE(15, 6, (ROW(Assessment!$D$2:$D$101)-MIN(ROW(Assessment!$D$2:$D$101))+1)/(Assessment!$L$2:$L$101="non compliant"), ROW(C67)-ROW(C$3)+1)), "")</f>
        <v/>
      </c>
      <c r="D68" s="8" t="str">
        <f>IFERROR(INDEX(Assessment!$E$2:$E$101, _xlfn.AGGREGATE(15, 6, (ROW(Assessment!$E$2:$E$101)-ROW(Assessment!$E$2)+1)/(Assessment!$L$2:$L$101="Non Compliant"), ROW(D67)-ROW($D$3)+1)), "")</f>
        <v/>
      </c>
      <c r="E68" s="2" t="str">
        <f t="shared" si="34"/>
        <v/>
      </c>
      <c r="F68" s="2" t="str">
        <f t="shared" si="35"/>
        <v/>
      </c>
      <c r="G68" s="2" t="str">
        <f t="shared" si="36"/>
        <v/>
      </c>
      <c r="H68" s="2" t="str">
        <f t="shared" si="37"/>
        <v/>
      </c>
      <c r="I68" s="2" t="str">
        <f t="shared" si="38"/>
        <v/>
      </c>
    </row>
    <row r="69" spans="2:9" s="1" customFormat="1" ht="28.5" customHeight="1" x14ac:dyDescent="0.25">
      <c r="B69" s="2" t="str">
        <f>IFERROR(VLOOKUP(MID(C69,1,LEN(C69)-3),Sheet3!$H$3:$I$14,2,FALSE),"")</f>
        <v/>
      </c>
      <c r="C69" s="2" t="str">
        <f>IFERROR(INDEX(Assessment!$D$2:$D$101, _xlfn.AGGREGATE(15, 6, (ROW(Assessment!$D$2:$D$101)-MIN(ROW(Assessment!$D$2:$D$101))+1)/(Assessment!$L$2:$L$101="non compliant"), ROW(C68)-ROW(C$3)+1)), "")</f>
        <v/>
      </c>
      <c r="D69" s="8" t="str">
        <f>IFERROR(INDEX(Assessment!$E$2:$E$101, _xlfn.AGGREGATE(15, 6, (ROW(Assessment!$E$2:$E$101)-ROW(Assessment!$E$2)+1)/(Assessment!$L$2:$L$101="Non Compliant"), ROW(D68)-ROW($D$3)+1)), "")</f>
        <v/>
      </c>
      <c r="E69" s="2" t="str">
        <f t="shared" si="34"/>
        <v/>
      </c>
      <c r="F69" s="2" t="str">
        <f t="shared" si="35"/>
        <v/>
      </c>
      <c r="G69" s="2" t="str">
        <f t="shared" si="36"/>
        <v/>
      </c>
      <c r="H69" s="2" t="str">
        <f t="shared" si="37"/>
        <v/>
      </c>
      <c r="I69" s="2" t="str">
        <f t="shared" si="38"/>
        <v/>
      </c>
    </row>
    <row r="70" spans="2:9" s="1" customFormat="1" ht="28.5" customHeight="1" x14ac:dyDescent="0.25">
      <c r="B70" s="2" t="str">
        <f>IFERROR(VLOOKUP(MID(C70,1,LEN(C70)-3),Sheet3!$H$3:$I$14,2,FALSE),"")</f>
        <v/>
      </c>
      <c r="C70" s="2" t="str">
        <f>IFERROR(INDEX(Assessment!$D$2:$D$101, _xlfn.AGGREGATE(15, 6, (ROW(Assessment!$D$2:$D$101)-MIN(ROW(Assessment!$D$2:$D$101))+1)/(Assessment!$L$2:$L$101="non compliant"), ROW(C69)-ROW(C$3)+1)), "")</f>
        <v/>
      </c>
      <c r="D70" s="8" t="str">
        <f>IFERROR(INDEX(Assessment!$E$2:$E$101, _xlfn.AGGREGATE(15, 6, (ROW(Assessment!$E$2:$E$101)-ROW(Assessment!$E$2)+1)/(Assessment!$L$2:$L$101="Non Compliant"), ROW(D69)-ROW($D$3)+1)), "")</f>
        <v/>
      </c>
      <c r="E70" s="2" t="str">
        <f t="shared" si="34"/>
        <v/>
      </c>
      <c r="F70" s="2" t="str">
        <f t="shared" si="35"/>
        <v/>
      </c>
      <c r="G70" s="2" t="str">
        <f t="shared" si="36"/>
        <v/>
      </c>
      <c r="H70" s="2" t="str">
        <f t="shared" si="37"/>
        <v/>
      </c>
      <c r="I70" s="2" t="str">
        <f t="shared" si="38"/>
        <v/>
      </c>
    </row>
    <row r="71" spans="2:9" s="1" customFormat="1" ht="28.5" customHeight="1" x14ac:dyDescent="0.25">
      <c r="B71" s="2" t="str">
        <f>IFERROR(VLOOKUP(MID(C71,1,LEN(C71)-3),Sheet3!$H$3:$I$14,2,FALSE),"")</f>
        <v/>
      </c>
      <c r="C71" s="2" t="str">
        <f>IFERROR(INDEX(Assessment!$D$2:$D$101, _xlfn.AGGREGATE(15, 6, (ROW(Assessment!$D$2:$D$101)-MIN(ROW(Assessment!$D$2:$D$101))+1)/(Assessment!$L$2:$L$101="non compliant"), ROW(C70)-ROW(C$3)+1)), "")</f>
        <v/>
      </c>
      <c r="D71" s="8" t="str">
        <f>IFERROR(INDEX(Assessment!$E$2:$E$101, _xlfn.AGGREGATE(15, 6, (ROW(Assessment!$E$2:$E$101)-ROW(Assessment!$E$2)+1)/(Assessment!$L$2:$L$101="Non Compliant"), ROW(D70)-ROW($D$3)+1)), "")</f>
        <v/>
      </c>
      <c r="E71" s="2" t="str">
        <f t="shared" si="34"/>
        <v/>
      </c>
      <c r="F71" s="2" t="str">
        <f t="shared" si="35"/>
        <v/>
      </c>
      <c r="G71" s="2" t="str">
        <f t="shared" si="36"/>
        <v/>
      </c>
      <c r="H71" s="2" t="str">
        <f t="shared" si="37"/>
        <v/>
      </c>
      <c r="I71" s="2" t="str">
        <f t="shared" si="38"/>
        <v/>
      </c>
    </row>
    <row r="72" spans="2:9" s="1" customFormat="1" ht="28.5" customHeight="1" x14ac:dyDescent="0.25">
      <c r="B72" s="2" t="str">
        <f>IFERROR(VLOOKUP(MID(C72,1,LEN(C72)-3),Sheet3!$H$3:$I$14,2,FALSE),"")</f>
        <v/>
      </c>
      <c r="C72" s="2" t="str">
        <f>IFERROR(INDEX(Assessment!$D$2:$D$101, _xlfn.AGGREGATE(15, 6, (ROW(Assessment!$D$2:$D$101)-MIN(ROW(Assessment!$D$2:$D$101))+1)/(Assessment!$L$2:$L$101="non compliant"), ROW(C71)-ROW(C$3)+1)), "")</f>
        <v/>
      </c>
      <c r="D72" s="8" t="str">
        <f>IFERROR(INDEX(Assessment!$E$2:$E$101, _xlfn.AGGREGATE(15, 6, (ROW(Assessment!$E$2:$E$101)-ROW(Assessment!$E$2)+1)/(Assessment!$L$2:$L$101="Non Compliant"), ROW(D71)-ROW($D$3)+1)), "")</f>
        <v/>
      </c>
      <c r="E72" s="2" t="str">
        <f t="shared" si="34"/>
        <v/>
      </c>
      <c r="F72" s="2" t="str">
        <f t="shared" si="35"/>
        <v/>
      </c>
      <c r="G72" s="2" t="str">
        <f t="shared" si="36"/>
        <v/>
      </c>
      <c r="H72" s="2" t="str">
        <f t="shared" si="37"/>
        <v/>
      </c>
      <c r="I72" s="2" t="str">
        <f t="shared" si="38"/>
        <v/>
      </c>
    </row>
    <row r="73" spans="2:9" s="1" customFormat="1" ht="28.5" customHeight="1" x14ac:dyDescent="0.25">
      <c r="B73" s="2" t="str">
        <f>IFERROR(VLOOKUP(MID(C73,1,LEN(C73)-3),Sheet3!$H$3:$I$14,2,FALSE),"")</f>
        <v/>
      </c>
      <c r="C73" s="2" t="str">
        <f>IFERROR(INDEX(Assessment!$D$2:$D$101, _xlfn.AGGREGATE(15, 6, (ROW(Assessment!$D$2:$D$101)-MIN(ROW(Assessment!$D$2:$D$101))+1)/(Assessment!$L$2:$L$101="non compliant"), ROW(C72)-ROW(C$3)+1)), "")</f>
        <v/>
      </c>
      <c r="D73" s="8" t="str">
        <f>IFERROR(INDEX(Assessment!$E$2:$E$101, _xlfn.AGGREGATE(15, 6, (ROW(Assessment!$E$2:$E$101)-ROW(Assessment!$E$2)+1)/(Assessment!$L$2:$L$101="Non Compliant"), ROW(D72)-ROW($D$3)+1)), "")</f>
        <v/>
      </c>
      <c r="E73" s="2" t="str">
        <f t="shared" si="34"/>
        <v/>
      </c>
      <c r="F73" s="2" t="str">
        <f t="shared" si="35"/>
        <v/>
      </c>
      <c r="G73" s="2" t="str">
        <f t="shared" si="36"/>
        <v/>
      </c>
      <c r="H73" s="2" t="str">
        <f t="shared" si="37"/>
        <v/>
      </c>
      <c r="I73" s="2" t="str">
        <f t="shared" si="38"/>
        <v/>
      </c>
    </row>
    <row r="74" spans="2:9" s="1" customFormat="1" ht="28.5" customHeight="1" x14ac:dyDescent="0.25">
      <c r="B74" s="2" t="str">
        <f>IFERROR(VLOOKUP(MID(C74,1,LEN(C74)-3),Sheet3!$H$3:$I$14,2,FALSE),"")</f>
        <v/>
      </c>
      <c r="C74" s="2" t="str">
        <f>IFERROR(INDEX(Assessment!$D$2:$D$101, _xlfn.AGGREGATE(15, 6, (ROW(Assessment!$D$2:$D$101)-MIN(ROW(Assessment!$D$2:$D$101))+1)/(Assessment!$L$2:$L$101="non compliant"), ROW(C73)-ROW(C$3)+1)), "")</f>
        <v/>
      </c>
      <c r="D74" s="8" t="str">
        <f>IFERROR(INDEX(Assessment!$E$2:$E$101, _xlfn.AGGREGATE(15, 6, (ROW(Assessment!$E$2:$E$101)-ROW(Assessment!$E$2)+1)/(Assessment!$L$2:$L$101="Non Compliant"), ROW(D73)-ROW($D$3)+1)), "")</f>
        <v/>
      </c>
      <c r="E74" s="2" t="str">
        <f t="shared" si="34"/>
        <v/>
      </c>
      <c r="F74" s="2" t="str">
        <f t="shared" si="35"/>
        <v/>
      </c>
      <c r="G74" s="2" t="str">
        <f t="shared" si="36"/>
        <v/>
      </c>
      <c r="H74" s="2" t="str">
        <f t="shared" si="37"/>
        <v/>
      </c>
      <c r="I74" s="2" t="str">
        <f t="shared" si="38"/>
        <v/>
      </c>
    </row>
    <row r="75" spans="2:9" s="1" customFormat="1" ht="28.5" customHeight="1" x14ac:dyDescent="0.25">
      <c r="B75" s="2" t="str">
        <f>IFERROR(VLOOKUP(MID(C75,1,LEN(C75)-3),Sheet3!$H$3:$I$14,2,FALSE),"")</f>
        <v/>
      </c>
      <c r="C75" s="2" t="str">
        <f>IFERROR(INDEX(Assessment!$D$2:$D$101, _xlfn.AGGREGATE(15, 6, (ROW(Assessment!$D$2:$D$101)-MIN(ROW(Assessment!$D$2:$D$101))+1)/(Assessment!$L$2:$L$101="non compliant"), ROW(C74)-ROW(C$3)+1)), "")</f>
        <v/>
      </c>
      <c r="D75" s="8" t="str">
        <f>IFERROR(INDEX(Assessment!$E$2:$E$101, _xlfn.AGGREGATE(15, 6, (ROW(Assessment!$E$2:$E$101)-ROW(Assessment!$E$2)+1)/(Assessment!$L$2:$L$101="Non Compliant"), ROW(D74)-ROW($D$3)+1)), "")</f>
        <v/>
      </c>
      <c r="E75" s="2" t="str">
        <f t="shared" si="34"/>
        <v/>
      </c>
      <c r="F75" s="2" t="str">
        <f t="shared" si="35"/>
        <v/>
      </c>
      <c r="G75" s="2" t="str">
        <f t="shared" si="36"/>
        <v/>
      </c>
      <c r="H75" s="2" t="str">
        <f t="shared" si="37"/>
        <v/>
      </c>
      <c r="I75" s="2" t="str">
        <f t="shared" si="38"/>
        <v/>
      </c>
    </row>
    <row r="76" spans="2:9" s="1" customFormat="1" ht="28.5" customHeight="1" x14ac:dyDescent="0.25">
      <c r="B76" s="2" t="str">
        <f>IFERROR(VLOOKUP(MID(C76,1,LEN(C76)-3),Sheet3!$H$3:$I$14,2,FALSE),"")</f>
        <v/>
      </c>
      <c r="C76" s="2" t="str">
        <f>IFERROR(INDEX(Assessment!$D$2:$D$101, _xlfn.AGGREGATE(15, 6, (ROW(Assessment!$D$2:$D$101)-MIN(ROW(Assessment!$D$2:$D$101))+1)/(Assessment!$L$2:$L$101="non compliant"), ROW(C75)-ROW(C$3)+1)), "")</f>
        <v/>
      </c>
      <c r="D76" s="8" t="str">
        <f>IFERROR(INDEX(Assessment!$E$2:$E$101, _xlfn.AGGREGATE(15, 6, (ROW(Assessment!$E$2:$E$101)-ROW(Assessment!$E$2)+1)/(Assessment!$L$2:$L$101="Non Compliant"), ROW(D75)-ROW($D$3)+1)), "")</f>
        <v/>
      </c>
      <c r="E76" s="2" t="str">
        <f t="shared" si="34"/>
        <v/>
      </c>
      <c r="F76" s="2" t="str">
        <f t="shared" si="35"/>
        <v/>
      </c>
      <c r="G76" s="2" t="str">
        <f t="shared" si="36"/>
        <v/>
      </c>
      <c r="H76" s="2" t="str">
        <f t="shared" si="37"/>
        <v/>
      </c>
      <c r="I76" s="2" t="str">
        <f t="shared" si="38"/>
        <v/>
      </c>
    </row>
    <row r="77" spans="2:9" s="1" customFormat="1" ht="28.5" customHeight="1" x14ac:dyDescent="0.25">
      <c r="B77" s="2" t="str">
        <f>IFERROR(VLOOKUP(MID(C77,1,LEN(C77)-3),Sheet3!$H$3:$I$14,2,FALSE),"")</f>
        <v/>
      </c>
      <c r="C77" s="2" t="str">
        <f>IFERROR(INDEX(Assessment!$D$2:$D$101, _xlfn.AGGREGATE(15, 6, (ROW(Assessment!$D$2:$D$101)-MIN(ROW(Assessment!$D$2:$D$101))+1)/(Assessment!$L$2:$L$101="non compliant"), ROW(C76)-ROW(C$3)+1)), "")</f>
        <v/>
      </c>
      <c r="D77" s="8" t="str">
        <f>IFERROR(INDEX(Assessment!$E$2:$E$101, _xlfn.AGGREGATE(15, 6, (ROW(Assessment!$E$2:$E$101)-ROW(Assessment!$E$2)+1)/(Assessment!$L$2:$L$101="Non Compliant"), ROW(D76)-ROW($D$3)+1)), "")</f>
        <v/>
      </c>
      <c r="E77" s="2" t="str">
        <f t="shared" si="34"/>
        <v/>
      </c>
      <c r="F77" s="2" t="str">
        <f t="shared" si="35"/>
        <v/>
      </c>
      <c r="G77" s="2" t="str">
        <f t="shared" si="36"/>
        <v/>
      </c>
      <c r="H77" s="2" t="str">
        <f t="shared" si="37"/>
        <v/>
      </c>
      <c r="I77" s="2" t="str">
        <f t="shared" si="38"/>
        <v/>
      </c>
    </row>
    <row r="78" spans="2:9" s="1" customFormat="1" ht="28.5" customHeight="1" x14ac:dyDescent="0.25">
      <c r="B78" s="2" t="str">
        <f>IFERROR(VLOOKUP(MID(C78,1,LEN(C78)-3),Sheet3!$H$3:$I$14,2,FALSE),"")</f>
        <v/>
      </c>
      <c r="C78" s="2" t="str">
        <f>IFERROR(INDEX(Assessment!$D$2:$D$101, _xlfn.AGGREGATE(15, 6, (ROW(Assessment!$D$2:$D$101)-MIN(ROW(Assessment!$D$2:$D$101))+1)/(Assessment!$L$2:$L$101="non compliant"), ROW(C77)-ROW(C$3)+1)), "")</f>
        <v/>
      </c>
      <c r="D78" s="8" t="str">
        <f>IFERROR(INDEX(Assessment!$E$2:$E$101, _xlfn.AGGREGATE(15, 6, (ROW(Assessment!$E$2:$E$101)-ROW(Assessment!$E$2)+1)/(Assessment!$L$2:$L$101="Non Compliant"), ROW(D77)-ROW($D$3)+1)), "")</f>
        <v/>
      </c>
      <c r="E78" s="2" t="str">
        <f t="shared" si="34"/>
        <v/>
      </c>
      <c r="F78" s="2" t="str">
        <f t="shared" si="35"/>
        <v/>
      </c>
      <c r="G78" s="2" t="str">
        <f t="shared" si="36"/>
        <v/>
      </c>
      <c r="H78" s="2" t="str">
        <f t="shared" si="37"/>
        <v/>
      </c>
      <c r="I78" s="2" t="str">
        <f t="shared" si="38"/>
        <v/>
      </c>
    </row>
    <row r="79" spans="2:9" s="1" customFormat="1" ht="28.5" customHeight="1" x14ac:dyDescent="0.25">
      <c r="B79" s="2" t="str">
        <f>IFERROR(VLOOKUP(MID(C79,1,LEN(C79)-3),Sheet3!$H$3:$I$14,2,FALSE),"")</f>
        <v/>
      </c>
      <c r="C79" s="2" t="str">
        <f>IFERROR(INDEX(Assessment!$D$2:$D$101, _xlfn.AGGREGATE(15, 6, (ROW(Assessment!$D$2:$D$101)-MIN(ROW(Assessment!$D$2:$D$101))+1)/(Assessment!$L$2:$L$101="non compliant"), ROW(C78)-ROW(C$3)+1)), "")</f>
        <v/>
      </c>
      <c r="D79" s="8" t="str">
        <f>IFERROR(INDEX(Assessment!$E$2:$E$101, _xlfn.AGGREGATE(15, 6, (ROW(Assessment!$E$2:$E$101)-ROW(Assessment!$E$2)+1)/(Assessment!$L$2:$L$101="Non Compliant"), ROW(D78)-ROW($D$3)+1)), "")</f>
        <v/>
      </c>
      <c r="E79" s="2" t="str">
        <f t="shared" si="34"/>
        <v/>
      </c>
      <c r="F79" s="2" t="str">
        <f t="shared" si="35"/>
        <v/>
      </c>
      <c r="G79" s="2" t="str">
        <f t="shared" si="36"/>
        <v/>
      </c>
      <c r="H79" s="2" t="str">
        <f t="shared" si="37"/>
        <v/>
      </c>
      <c r="I79" s="2" t="str">
        <f t="shared" si="38"/>
        <v/>
      </c>
    </row>
    <row r="80" spans="2:9" s="1" customFormat="1" ht="28.5" customHeight="1" x14ac:dyDescent="0.25">
      <c r="B80" s="2" t="str">
        <f>IFERROR(VLOOKUP(MID(C80,1,LEN(C80)-3),Sheet3!$H$3:$I$14,2,FALSE),"")</f>
        <v/>
      </c>
      <c r="C80" s="2" t="str">
        <f>IFERROR(INDEX(Assessment!$D$2:$D$101, _xlfn.AGGREGATE(15, 6, (ROW(Assessment!$D$2:$D$101)-MIN(ROW(Assessment!$D$2:$D$101))+1)/(Assessment!$L$2:$L$101="non compliant"), ROW(C79)-ROW(C$3)+1)), "")</f>
        <v/>
      </c>
      <c r="D80" s="8" t="str">
        <f>IFERROR(INDEX(Assessment!$E$2:$E$101, _xlfn.AGGREGATE(15, 6, (ROW(Assessment!$E$2:$E$101)-ROW(Assessment!$E$2)+1)/(Assessment!$L$2:$L$101="Non Compliant"), ROW(D79)-ROW($D$3)+1)), "")</f>
        <v/>
      </c>
      <c r="E80" s="2" t="str">
        <f t="shared" si="34"/>
        <v/>
      </c>
      <c r="F80" s="2" t="str">
        <f t="shared" si="35"/>
        <v/>
      </c>
      <c r="G80" s="2" t="str">
        <f t="shared" si="36"/>
        <v/>
      </c>
      <c r="H80" s="2" t="str">
        <f t="shared" si="37"/>
        <v/>
      </c>
      <c r="I80" s="2" t="str">
        <f t="shared" si="38"/>
        <v/>
      </c>
    </row>
    <row r="81" spans="2:9" s="1" customFormat="1" ht="28.5" customHeight="1" x14ac:dyDescent="0.25">
      <c r="B81" s="2" t="str">
        <f>IFERROR(VLOOKUP(MID(C81,1,LEN(C81)-3),Sheet3!$H$3:$I$14,2,FALSE),"")</f>
        <v/>
      </c>
      <c r="C81" s="2" t="str">
        <f>IFERROR(INDEX(Assessment!$D$2:$D$101, _xlfn.AGGREGATE(15, 6, (ROW(Assessment!$D$2:$D$101)-MIN(ROW(Assessment!$D$2:$D$101))+1)/(Assessment!$L$2:$L$101="non compliant"), ROW(C80)-ROW(C$3)+1)), "")</f>
        <v/>
      </c>
      <c r="D81" s="8" t="str">
        <f>IFERROR(INDEX(Assessment!$E$2:$E$101, _xlfn.AGGREGATE(15, 6, (ROW(Assessment!$E$2:$E$101)-ROW(Assessment!$E$2)+1)/(Assessment!$L$2:$L$101="Non Compliant"), ROW(D80)-ROW($D$3)+1)), "")</f>
        <v/>
      </c>
      <c r="E81" s="2" t="str">
        <f t="shared" si="34"/>
        <v/>
      </c>
      <c r="F81" s="2" t="str">
        <f t="shared" si="35"/>
        <v/>
      </c>
      <c r="G81" s="2" t="str">
        <f t="shared" si="36"/>
        <v/>
      </c>
      <c r="H81" s="2" t="str">
        <f t="shared" si="37"/>
        <v/>
      </c>
      <c r="I81" s="2" t="str">
        <f t="shared" si="38"/>
        <v/>
      </c>
    </row>
    <row r="82" spans="2:9" s="1" customFormat="1" ht="28.5" customHeight="1" x14ac:dyDescent="0.25">
      <c r="B82" s="2" t="str">
        <f>IFERROR(VLOOKUP(MID(C82,1,LEN(C82)-3),Sheet3!$H$3:$I$14,2,FALSE),"")</f>
        <v/>
      </c>
      <c r="C82" s="2" t="str">
        <f>IFERROR(INDEX(Assessment!$D$2:$D$101, _xlfn.AGGREGATE(15, 6, (ROW(Assessment!$D$2:$D$101)-MIN(ROW(Assessment!$D$2:$D$101))+1)/(Assessment!$L$2:$L$101="non compliant"), ROW(C81)-ROW(C$3)+1)), "")</f>
        <v/>
      </c>
      <c r="D82" s="8" t="str">
        <f>IFERROR(INDEX(Assessment!$E$2:$E$101, _xlfn.AGGREGATE(15, 6, (ROW(Assessment!$E$2:$E$101)-ROW(Assessment!$E$2)+1)/(Assessment!$L$2:$L$101="Non Compliant"), ROW(D81)-ROW($D$3)+1)), "")</f>
        <v/>
      </c>
      <c r="E82" s="2" t="str">
        <f t="shared" si="34"/>
        <v/>
      </c>
      <c r="F82" s="2" t="str">
        <f t="shared" si="35"/>
        <v/>
      </c>
      <c r="G82" s="2" t="str">
        <f t="shared" si="36"/>
        <v/>
      </c>
      <c r="H82" s="2" t="str">
        <f t="shared" si="37"/>
        <v/>
      </c>
      <c r="I82" s="2" t="str">
        <f t="shared" si="38"/>
        <v/>
      </c>
    </row>
    <row r="83" spans="2:9" s="1" customFormat="1" ht="28.5" customHeight="1" x14ac:dyDescent="0.25">
      <c r="B83" s="2" t="str">
        <f>IFERROR(VLOOKUP(MID(C83,1,LEN(C83)-3),Sheet3!$H$3:$I$14,2,FALSE),"")</f>
        <v/>
      </c>
      <c r="C83" s="2" t="str">
        <f>IFERROR(INDEX(Assessment!$D$2:$D$101, _xlfn.AGGREGATE(15, 6, (ROW(Assessment!$D$2:$D$101)-MIN(ROW(Assessment!$D$2:$D$101))+1)/(Assessment!$L$2:$L$101="non compliant"), ROW(C82)-ROW(C$3)+1)), "")</f>
        <v/>
      </c>
      <c r="D83" s="8" t="str">
        <f>IFERROR(INDEX(Assessment!$E$2:$E$101, _xlfn.AGGREGATE(15, 6, (ROW(Assessment!$E$2:$E$101)-ROW(Assessment!$E$2)+1)/(Assessment!$L$2:$L$101="Non Compliant"), ROW(D82)-ROW($D$3)+1)), "")</f>
        <v/>
      </c>
      <c r="E83" s="2" t="str">
        <f t="shared" si="34"/>
        <v/>
      </c>
      <c r="F83" s="2" t="str">
        <f t="shared" si="35"/>
        <v/>
      </c>
      <c r="G83" s="2" t="str">
        <f t="shared" si="36"/>
        <v/>
      </c>
      <c r="H83" s="2" t="str">
        <f t="shared" si="37"/>
        <v/>
      </c>
      <c r="I83" s="2" t="str">
        <f t="shared" si="38"/>
        <v/>
      </c>
    </row>
    <row r="84" spans="2:9" s="1" customFormat="1" ht="28.5" customHeight="1" x14ac:dyDescent="0.25">
      <c r="B84" s="2" t="str">
        <f>IFERROR(VLOOKUP(MID(C84,1,LEN(C84)-3),Sheet3!$H$3:$I$14,2,FALSE),"")</f>
        <v/>
      </c>
      <c r="C84" s="2" t="str">
        <f>IFERROR(INDEX(Assessment!$D$2:$D$101, _xlfn.AGGREGATE(15, 6, (ROW(Assessment!$D$2:$D$101)-MIN(ROW(Assessment!$D$2:$D$101))+1)/(Assessment!$L$2:$L$101="non compliant"), ROW(C83)-ROW(C$3)+1)), "")</f>
        <v/>
      </c>
      <c r="D84" s="8" t="str">
        <f>IFERROR(INDEX(Assessment!$E$2:$E$101, _xlfn.AGGREGATE(15, 6, (ROW(Assessment!$E$2:$E$101)-ROW(Assessment!$E$2)+1)/(Assessment!$L$2:$L$101="Non Compliant"), ROW(D83)-ROW($D$3)+1)), "")</f>
        <v/>
      </c>
      <c r="E84" s="2" t="str">
        <f t="shared" si="34"/>
        <v/>
      </c>
      <c r="F84" s="2" t="str">
        <f t="shared" si="35"/>
        <v/>
      </c>
      <c r="G84" s="2" t="str">
        <f t="shared" si="36"/>
        <v/>
      </c>
      <c r="H84" s="2" t="str">
        <f t="shared" si="37"/>
        <v/>
      </c>
      <c r="I84" s="2" t="str">
        <f t="shared" si="38"/>
        <v/>
      </c>
    </row>
    <row r="85" spans="2:9" s="1" customFormat="1" ht="28.5" customHeight="1" x14ac:dyDescent="0.25">
      <c r="B85" s="2" t="str">
        <f>IFERROR(VLOOKUP(MID(C85,1,LEN(C85)-3),Sheet3!$H$3:$I$14,2,FALSE),"")</f>
        <v/>
      </c>
      <c r="C85" s="2" t="str">
        <f>IFERROR(INDEX(Assessment!$D$2:$D$101, _xlfn.AGGREGATE(15, 6, (ROW(Assessment!$D$2:$D$101)-MIN(ROW(Assessment!$D$2:$D$101))+1)/(Assessment!$L$2:$L$101="non compliant"), ROW(C84)-ROW(C$3)+1)), "")</f>
        <v/>
      </c>
      <c r="D85" s="8" t="str">
        <f>IFERROR(INDEX(Assessment!$E$2:$E$101, _xlfn.AGGREGATE(15, 6, (ROW(Assessment!$E$2:$E$101)-ROW(Assessment!$E$2)+1)/(Assessment!$L$2:$L$101="Non Compliant"), ROW(D84)-ROW($D$3)+1)), "")</f>
        <v/>
      </c>
      <c r="E85" s="2" t="str">
        <f t="shared" si="34"/>
        <v/>
      </c>
      <c r="F85" s="2" t="str">
        <f t="shared" si="35"/>
        <v/>
      </c>
      <c r="G85" s="2" t="str">
        <f t="shared" si="36"/>
        <v/>
      </c>
      <c r="H85" s="2" t="str">
        <f t="shared" si="37"/>
        <v/>
      </c>
      <c r="I85" s="2" t="str">
        <f t="shared" si="38"/>
        <v/>
      </c>
    </row>
    <row r="86" spans="2:9" s="1" customFormat="1" ht="28.5" customHeight="1" x14ac:dyDescent="0.25">
      <c r="B86" s="2" t="str">
        <f>IFERROR(VLOOKUP(MID(C86,1,LEN(C86)-3),Sheet3!$H$3:$I$14,2,FALSE),"")</f>
        <v/>
      </c>
      <c r="C86" s="2" t="str">
        <f>IFERROR(INDEX(Assessment!$D$2:$D$101, _xlfn.AGGREGATE(15, 6, (ROW(Assessment!$D$2:$D$101)-MIN(ROW(Assessment!$D$2:$D$101))+1)/(Assessment!$L$2:$L$101="non compliant"), ROW(C85)-ROW(C$3)+1)), "")</f>
        <v/>
      </c>
      <c r="D86" s="8" t="str">
        <f>IFERROR(INDEX(Assessment!$E$2:$E$101, _xlfn.AGGREGATE(15, 6, (ROW(Assessment!$E$2:$E$101)-ROW(Assessment!$E$2)+1)/(Assessment!$L$2:$L$101="Non Compliant"), ROW(D85)-ROW($D$3)+1)), "")</f>
        <v/>
      </c>
      <c r="E86" s="2" t="str">
        <f t="shared" si="34"/>
        <v/>
      </c>
      <c r="F86" s="2" t="str">
        <f t="shared" si="35"/>
        <v/>
      </c>
      <c r="G86" s="2" t="str">
        <f t="shared" si="36"/>
        <v/>
      </c>
      <c r="H86" s="2" t="str">
        <f t="shared" si="37"/>
        <v/>
      </c>
      <c r="I86" s="2" t="str">
        <f t="shared" si="38"/>
        <v/>
      </c>
    </row>
    <row r="87" spans="2:9" s="1" customFormat="1" ht="28.5" customHeight="1" x14ac:dyDescent="0.25">
      <c r="B87" s="2" t="str">
        <f>IFERROR(VLOOKUP(MID(C87,1,LEN(C87)-3),Sheet3!$H$3:$I$14,2,FALSE),"")</f>
        <v/>
      </c>
      <c r="C87" s="2" t="str">
        <f>IFERROR(INDEX(Assessment!$D$2:$D$101, _xlfn.AGGREGATE(15, 6, (ROW(Assessment!$D$2:$D$101)-MIN(ROW(Assessment!$D$2:$D$101))+1)/(Assessment!$L$2:$L$101="non compliant"), ROW(C86)-ROW(C$3)+1)), "")</f>
        <v/>
      </c>
      <c r="D87" s="8" t="str">
        <f>IFERROR(INDEX(Assessment!$E$2:$E$101, _xlfn.AGGREGATE(15, 6, (ROW(Assessment!$E$2:$E$101)-ROW(Assessment!$E$2)+1)/(Assessment!$L$2:$L$101="Non Compliant"), ROW(D86)-ROW($D$3)+1)), "")</f>
        <v/>
      </c>
      <c r="E87" s="2" t="str">
        <f t="shared" si="34"/>
        <v/>
      </c>
      <c r="F87" s="2" t="str">
        <f t="shared" si="35"/>
        <v/>
      </c>
      <c r="G87" s="2" t="str">
        <f t="shared" si="36"/>
        <v/>
      </c>
      <c r="H87" s="2" t="str">
        <f t="shared" si="37"/>
        <v/>
      </c>
      <c r="I87" s="2" t="str">
        <f t="shared" si="38"/>
        <v/>
      </c>
    </row>
    <row r="88" spans="2:9" s="1" customFormat="1" ht="28.5" customHeight="1" x14ac:dyDescent="0.25">
      <c r="B88" s="2" t="str">
        <f>IFERROR(VLOOKUP(MID(C88,1,LEN(C88)-3),Sheet3!$H$3:$I$14,2,FALSE),"")</f>
        <v/>
      </c>
      <c r="C88" s="2" t="str">
        <f>IFERROR(INDEX(Assessment!$D$2:$D$101, _xlfn.AGGREGATE(15, 6, (ROW(Assessment!$D$2:$D$101)-MIN(ROW(Assessment!$D$2:$D$101))+1)/(Assessment!$L$2:$L$101="non compliant"), ROW(C87)-ROW(C$3)+1)), "")</f>
        <v/>
      </c>
      <c r="D88" s="8" t="str">
        <f>IFERROR(INDEX(Assessment!$E$2:$E$101, _xlfn.AGGREGATE(15, 6, (ROW(Assessment!$E$2:$E$101)-ROW(Assessment!$E$2)+1)/(Assessment!$L$2:$L$101="Non Compliant"), ROW(D87)-ROW($D$3)+1)), "")</f>
        <v/>
      </c>
      <c r="E88" s="2" t="str">
        <f t="shared" si="34"/>
        <v/>
      </c>
      <c r="F88" s="2" t="str">
        <f t="shared" si="35"/>
        <v/>
      </c>
      <c r="G88" s="2" t="str">
        <f t="shared" si="36"/>
        <v/>
      </c>
      <c r="H88" s="2" t="str">
        <f t="shared" si="37"/>
        <v/>
      </c>
      <c r="I88" s="2" t="str">
        <f t="shared" si="38"/>
        <v/>
      </c>
    </row>
    <row r="89" spans="2:9" s="1" customFormat="1" ht="28.5" customHeight="1" x14ac:dyDescent="0.25">
      <c r="B89" s="2" t="str">
        <f>IFERROR(VLOOKUP(MID(C89,1,LEN(C89)-3),Sheet3!$H$3:$I$14,2,FALSE),"")</f>
        <v/>
      </c>
      <c r="C89" s="2" t="str">
        <f>IFERROR(INDEX(Assessment!$D$2:$D$101, _xlfn.AGGREGATE(15, 6, (ROW(Assessment!$D$2:$D$101)-MIN(ROW(Assessment!$D$2:$D$101))+1)/(Assessment!$L$2:$L$101="non compliant"), ROW(C88)-ROW(C$3)+1)), "")</f>
        <v/>
      </c>
      <c r="D89" s="8" t="str">
        <f>IFERROR(INDEX(Assessment!$E$2:$E$101, _xlfn.AGGREGATE(15, 6, (ROW(Assessment!$E$2:$E$101)-ROW(Assessment!$E$2)+1)/(Assessment!$L$2:$L$101="Non Compliant"), ROW(D88)-ROW($D$3)+1)), "")</f>
        <v/>
      </c>
      <c r="E89" s="2" t="str">
        <f t="shared" si="34"/>
        <v/>
      </c>
      <c r="F89" s="2" t="str">
        <f t="shared" si="35"/>
        <v/>
      </c>
      <c r="G89" s="2" t="str">
        <f t="shared" si="36"/>
        <v/>
      </c>
      <c r="H89" s="2" t="str">
        <f t="shared" si="37"/>
        <v/>
      </c>
      <c r="I89" s="2" t="str">
        <f t="shared" si="38"/>
        <v/>
      </c>
    </row>
    <row r="90" spans="2:9" s="1" customFormat="1" ht="28.5" customHeight="1" x14ac:dyDescent="0.25">
      <c r="B90" s="2" t="str">
        <f>IFERROR(VLOOKUP(MID(C90,1,LEN(C90)-3),Sheet3!$H$3:$I$14,2,FALSE),"")</f>
        <v/>
      </c>
      <c r="C90" s="2" t="str">
        <f>IFERROR(INDEX(Assessment!$D$2:$D$101, _xlfn.AGGREGATE(15, 6, (ROW(Assessment!$D$2:$D$101)-MIN(ROW(Assessment!$D$2:$D$101))+1)/(Assessment!$L$2:$L$101="non compliant"), ROW(C89)-ROW(C$3)+1)), "")</f>
        <v/>
      </c>
      <c r="D90" s="8" t="str">
        <f>IFERROR(INDEX(Assessment!$E$2:$E$101, _xlfn.AGGREGATE(15, 6, (ROW(Assessment!$E$2:$E$101)-ROW(Assessment!$E$2)+1)/(Assessment!$L$2:$L$101="Non Compliant"), ROW(D89)-ROW($D$3)+1)), "")</f>
        <v/>
      </c>
      <c r="E90" s="2" t="str">
        <f t="shared" si="34"/>
        <v/>
      </c>
      <c r="F90" s="2" t="str">
        <f t="shared" si="35"/>
        <v/>
      </c>
      <c r="G90" s="2" t="str">
        <f t="shared" si="36"/>
        <v/>
      </c>
      <c r="H90" s="2" t="str">
        <f t="shared" si="37"/>
        <v/>
      </c>
      <c r="I90" s="2" t="str">
        <f t="shared" si="38"/>
        <v/>
      </c>
    </row>
    <row r="91" spans="2:9" s="1" customFormat="1" ht="28.5" customHeight="1" x14ac:dyDescent="0.25">
      <c r="B91" s="2" t="str">
        <f>IFERROR(VLOOKUP(MID(C91,1,LEN(C91)-3),Sheet3!$H$3:$I$14,2,FALSE),"")</f>
        <v/>
      </c>
      <c r="C91" s="2" t="str">
        <f>IFERROR(INDEX(Assessment!$D$2:$D$101, _xlfn.AGGREGATE(15, 6, (ROW(Assessment!$D$2:$D$101)-MIN(ROW(Assessment!$D$2:$D$101))+1)/(Assessment!$L$2:$L$101="non compliant"), ROW(C90)-ROW(C$3)+1)), "")</f>
        <v/>
      </c>
      <c r="D91" s="8" t="str">
        <f>IFERROR(INDEX(Assessment!$E$2:$E$101, _xlfn.AGGREGATE(15, 6, (ROW(Assessment!$E$2:$E$101)-ROW(Assessment!$E$2)+1)/(Assessment!$L$2:$L$101="Non Compliant"), ROW(D90)-ROW($D$3)+1)), "")</f>
        <v/>
      </c>
      <c r="E91" s="2" t="str">
        <f t="shared" si="34"/>
        <v/>
      </c>
      <c r="F91" s="2" t="str">
        <f t="shared" si="35"/>
        <v/>
      </c>
      <c r="G91" s="2" t="str">
        <f t="shared" si="36"/>
        <v/>
      </c>
      <c r="H91" s="2" t="str">
        <f t="shared" si="37"/>
        <v/>
      </c>
      <c r="I91" s="2" t="str">
        <f t="shared" si="38"/>
        <v/>
      </c>
    </row>
    <row r="92" spans="2:9" s="1" customFormat="1" ht="28.5" customHeight="1" x14ac:dyDescent="0.25">
      <c r="B92" s="2" t="str">
        <f>IFERROR(VLOOKUP(MID(C92,1,LEN(C92)-3),Sheet3!$H$3:$I$14,2,FALSE),"")</f>
        <v/>
      </c>
      <c r="C92" s="2" t="str">
        <f>IFERROR(INDEX(Assessment!$D$2:$D$101, _xlfn.AGGREGATE(15, 6, (ROW(Assessment!$D$2:$D$101)-MIN(ROW(Assessment!$D$2:$D$101))+1)/(Assessment!$L$2:$L$101="non compliant"), ROW(C91)-ROW(C$3)+1)), "")</f>
        <v/>
      </c>
      <c r="D92" s="8" t="str">
        <f>IFERROR(INDEX(Assessment!$E$2:$E$101, _xlfn.AGGREGATE(15, 6, (ROW(Assessment!$E$2:$E$101)-ROW(Assessment!$E$2)+1)/(Assessment!$L$2:$L$101="Non Compliant"), ROW(D91)-ROW($D$3)+1)), "")</f>
        <v/>
      </c>
      <c r="E92" s="2" t="str">
        <f t="shared" si="34"/>
        <v/>
      </c>
      <c r="F92" s="2" t="str">
        <f t="shared" si="35"/>
        <v/>
      </c>
      <c r="G92" s="2" t="str">
        <f t="shared" si="36"/>
        <v/>
      </c>
      <c r="H92" s="2" t="str">
        <f t="shared" si="37"/>
        <v/>
      </c>
      <c r="I92" s="2" t="str">
        <f t="shared" si="38"/>
        <v/>
      </c>
    </row>
    <row r="93" spans="2:9" s="1" customFormat="1" ht="28.5" customHeight="1" x14ac:dyDescent="0.25">
      <c r="B93" s="2" t="str">
        <f>IFERROR(VLOOKUP(MID(C93,1,LEN(C93)-3),Sheet3!$H$3:$I$14,2,FALSE),"")</f>
        <v/>
      </c>
      <c r="C93" s="2" t="str">
        <f>IFERROR(INDEX(Assessment!$D$2:$D$101, _xlfn.AGGREGATE(15, 6, (ROW(Assessment!$D$2:$D$101)-MIN(ROW(Assessment!$D$2:$D$101))+1)/(Assessment!$L$2:$L$101="non compliant"), ROW(C92)-ROW(C$3)+1)), "")</f>
        <v/>
      </c>
      <c r="D93" s="8" t="str">
        <f>IFERROR(INDEX(Assessment!$E$2:$E$101, _xlfn.AGGREGATE(15, 6, (ROW(Assessment!$E$2:$E$101)-ROW(Assessment!$E$2)+1)/(Assessment!$L$2:$L$101="Non Compliant"), ROW(D92)-ROW($D$3)+1)), "")</f>
        <v/>
      </c>
      <c r="E93" s="2" t="str">
        <f t="shared" si="34"/>
        <v/>
      </c>
      <c r="F93" s="2" t="str">
        <f t="shared" si="35"/>
        <v/>
      </c>
      <c r="G93" s="2" t="str">
        <f t="shared" si="36"/>
        <v/>
      </c>
      <c r="H93" s="2" t="str">
        <f t="shared" si="37"/>
        <v/>
      </c>
      <c r="I93" s="2" t="str">
        <f t="shared" si="38"/>
        <v/>
      </c>
    </row>
    <row r="94" spans="2:9" s="1" customFormat="1" ht="28.5" customHeight="1" x14ac:dyDescent="0.25">
      <c r="B94" s="2" t="str">
        <f>IFERROR(VLOOKUP(MID(C94,1,LEN(C94)-3),Sheet3!$H$3:$I$14,2,FALSE),"")</f>
        <v/>
      </c>
      <c r="C94" s="2" t="str">
        <f>IFERROR(INDEX(Assessment!$D$2:$D$101, _xlfn.AGGREGATE(15, 6, (ROW(Assessment!$D$2:$D$101)-MIN(ROW(Assessment!$D$2:$D$101))+1)/(Assessment!$L$2:$L$101="non compliant"), ROW(C93)-ROW(C$3)+1)), "")</f>
        <v/>
      </c>
      <c r="D94" s="8" t="str">
        <f>IFERROR(INDEX(Assessment!$E$2:$E$101, _xlfn.AGGREGATE(15, 6, (ROW(Assessment!$E$2:$E$101)-ROW(Assessment!$E$2)+1)/(Assessment!$L$2:$L$101="Non Compliant"), ROW(D93)-ROW($D$3)+1)), "")</f>
        <v/>
      </c>
      <c r="E94" s="2" t="str">
        <f t="shared" si="34"/>
        <v/>
      </c>
      <c r="F94" s="2" t="str">
        <f t="shared" si="35"/>
        <v/>
      </c>
      <c r="G94" s="2" t="str">
        <f t="shared" si="36"/>
        <v/>
      </c>
      <c r="H94" s="2" t="str">
        <f t="shared" si="37"/>
        <v/>
      </c>
      <c r="I94" s="2" t="str">
        <f t="shared" si="38"/>
        <v/>
      </c>
    </row>
    <row r="95" spans="2:9" s="1" customFormat="1" ht="28.5" customHeight="1" x14ac:dyDescent="0.25">
      <c r="B95" s="2" t="str">
        <f>IFERROR(VLOOKUP(MID(C95,1,LEN(C95)-3),Sheet3!$H$3:$I$14,2,FALSE),"")</f>
        <v/>
      </c>
      <c r="C95" s="2" t="str">
        <f>IFERROR(INDEX(Assessment!$D$2:$D$101, _xlfn.AGGREGATE(15, 6, (ROW(Assessment!$D$2:$D$101)-MIN(ROW(Assessment!$D$2:$D$101))+1)/(Assessment!$L$2:$L$101="non compliant"), ROW(C94)-ROW(C$3)+1)), "")</f>
        <v/>
      </c>
      <c r="D95" s="8" t="str">
        <f>IFERROR(INDEX(Assessment!$E$2:$E$101, _xlfn.AGGREGATE(15, 6, (ROW(Assessment!$E$2:$E$101)-ROW(Assessment!$E$2)+1)/(Assessment!$L$2:$L$101="Non Compliant"), ROW(D94)-ROW($D$3)+1)), "")</f>
        <v/>
      </c>
      <c r="E95" s="2" t="str">
        <f t="shared" si="34"/>
        <v/>
      </c>
      <c r="F95" s="2" t="str">
        <f t="shared" si="35"/>
        <v/>
      </c>
      <c r="G95" s="2" t="str">
        <f t="shared" si="36"/>
        <v/>
      </c>
      <c r="H95" s="2" t="str">
        <f t="shared" si="37"/>
        <v/>
      </c>
      <c r="I95" s="2" t="str">
        <f t="shared" si="38"/>
        <v/>
      </c>
    </row>
    <row r="96" spans="2:9" s="1" customFormat="1" ht="28.5" customHeight="1" x14ac:dyDescent="0.25">
      <c r="B96" s="2" t="str">
        <f>IFERROR(VLOOKUP(MID(C96,1,LEN(C96)-3),Sheet3!$H$3:$I$14,2,FALSE),"")</f>
        <v/>
      </c>
      <c r="C96" s="2" t="str">
        <f>IFERROR(INDEX(Assessment!$D$2:$D$101, _xlfn.AGGREGATE(15, 6, (ROW(Assessment!$D$2:$D$101)-MIN(ROW(Assessment!$D$2:$D$101))+1)/(Assessment!$L$2:$L$101="non compliant"), ROW(C95)-ROW(C$3)+1)), "")</f>
        <v/>
      </c>
      <c r="D96" s="8" t="str">
        <f>IFERROR(INDEX(Assessment!$E$2:$E$101, _xlfn.AGGREGATE(15, 6, (ROW(Assessment!$E$2:$E$101)-ROW(Assessment!$E$2)+1)/(Assessment!$L$2:$L$101="Non Compliant"), ROW(D95)-ROW($D$3)+1)), "")</f>
        <v/>
      </c>
      <c r="E96" s="2" t="str">
        <f t="shared" si="34"/>
        <v/>
      </c>
      <c r="F96" s="2" t="str">
        <f t="shared" si="35"/>
        <v/>
      </c>
      <c r="G96" s="2" t="str">
        <f t="shared" si="36"/>
        <v/>
      </c>
      <c r="H96" s="2" t="str">
        <f t="shared" si="37"/>
        <v/>
      </c>
      <c r="I96" s="2" t="str">
        <f t="shared" si="38"/>
        <v/>
      </c>
    </row>
    <row r="97" spans="2:9" s="1" customFormat="1" ht="28.5" customHeight="1" x14ac:dyDescent="0.25">
      <c r="B97" s="2" t="str">
        <f>IFERROR(VLOOKUP(MID(C97,1,LEN(C97)-3),Sheet3!$H$3:$I$14,2,FALSE),"")</f>
        <v/>
      </c>
      <c r="C97" s="2" t="str">
        <f>IFERROR(INDEX(Assessment!$D$2:$D$101, _xlfn.AGGREGATE(15, 6, (ROW(Assessment!$D$2:$D$101)-MIN(ROW(Assessment!$D$2:$D$101))+1)/(Assessment!$L$2:$L$101="non compliant"), ROW(C96)-ROW(C$3)+1)), "")</f>
        <v/>
      </c>
      <c r="D97" s="8" t="str">
        <f>IFERROR(INDEX(Assessment!$E$2:$E$101, _xlfn.AGGREGATE(15, 6, (ROW(Assessment!$E$2:$E$101)-ROW(Assessment!$E$2)+1)/(Assessment!$L$2:$L$101="Non Compliant"), ROW(D96)-ROW($D$3)+1)), "")</f>
        <v/>
      </c>
      <c r="E97" s="2" t="str">
        <f t="shared" si="34"/>
        <v/>
      </c>
      <c r="F97" s="2" t="str">
        <f t="shared" si="35"/>
        <v/>
      </c>
      <c r="G97" s="2" t="str">
        <f t="shared" si="36"/>
        <v/>
      </c>
      <c r="H97" s="2" t="str">
        <f t="shared" si="37"/>
        <v/>
      </c>
      <c r="I97" s="2" t="str">
        <f t="shared" si="38"/>
        <v/>
      </c>
    </row>
    <row r="98" spans="2:9" s="1" customFormat="1" ht="28.5" customHeight="1" x14ac:dyDescent="0.25">
      <c r="B98" s="2" t="str">
        <f>IFERROR(VLOOKUP(MID(C98,1,LEN(C98)-3),Sheet3!$H$3:$I$14,2,FALSE),"")</f>
        <v/>
      </c>
      <c r="C98" s="2" t="str">
        <f>IFERROR(INDEX(Assessment!$D$2:$D$101, _xlfn.AGGREGATE(15, 6, (ROW(Assessment!$D$2:$D$101)-MIN(ROW(Assessment!$D$2:$D$101))+1)/(Assessment!$L$2:$L$101="non compliant"), ROW(C97)-ROW(C$3)+1)), "")</f>
        <v/>
      </c>
      <c r="D98" s="8" t="str">
        <f>IFERROR(INDEX(Assessment!$E$2:$E$101, _xlfn.AGGREGATE(15, 6, (ROW(Assessment!$E$2:$E$101)-ROW(Assessment!$E$2)+1)/(Assessment!$L$2:$L$101="Non Compliant"), ROW(D97)-ROW($D$3)+1)), "")</f>
        <v/>
      </c>
      <c r="E98" s="2" t="str">
        <f t="shared" si="34"/>
        <v/>
      </c>
      <c r="F98" s="2" t="str">
        <f t="shared" si="35"/>
        <v/>
      </c>
      <c r="G98" s="2" t="str">
        <f t="shared" si="36"/>
        <v/>
      </c>
      <c r="H98" s="2" t="str">
        <f t="shared" si="37"/>
        <v/>
      </c>
      <c r="I98" s="2" t="str">
        <f t="shared" si="38"/>
        <v/>
      </c>
    </row>
    <row r="99" spans="2:9" s="1" customFormat="1" ht="28.5" customHeight="1" x14ac:dyDescent="0.25">
      <c r="B99" s="2" t="str">
        <f>IFERROR(VLOOKUP(MID(C99,1,LEN(C99)-3),Sheet3!$H$3:$I$14,2,FALSE),"")</f>
        <v/>
      </c>
      <c r="C99" s="2" t="str">
        <f>IFERROR(INDEX(Assessment!$D$2:$D$101, _xlfn.AGGREGATE(15, 6, (ROW(Assessment!$D$2:$D$101)-MIN(ROW(Assessment!$D$2:$D$101))+1)/(Assessment!$L$2:$L$101="non compliant"), ROW(C98)-ROW(C$3)+1)), "")</f>
        <v/>
      </c>
      <c r="D99" s="8" t="str">
        <f>IFERROR(INDEX(Assessment!$E$2:$E$101, _xlfn.AGGREGATE(15, 6, (ROW(Assessment!$E$2:$E$101)-ROW(Assessment!$E$2)+1)/(Assessment!$L$2:$L$101="Non Compliant"), ROW(D98)-ROW($D$3)+1)), "")</f>
        <v/>
      </c>
      <c r="E99" s="2" t="str">
        <f t="shared" si="34"/>
        <v/>
      </c>
      <c r="F99" s="2" t="str">
        <f t="shared" si="35"/>
        <v/>
      </c>
      <c r="G99" s="2" t="str">
        <f t="shared" si="36"/>
        <v/>
      </c>
      <c r="H99" s="2" t="str">
        <f t="shared" si="37"/>
        <v/>
      </c>
      <c r="I99" s="2" t="str">
        <f t="shared" si="38"/>
        <v/>
      </c>
    </row>
    <row r="100" spans="2:9" s="1" customFormat="1" ht="28.5" customHeight="1" x14ac:dyDescent="0.25">
      <c r="B100" s="2" t="str">
        <f>IFERROR(VLOOKUP(MID(C100,1,LEN(C100)-3),Sheet3!$H$3:$I$14,2,FALSE),"")</f>
        <v/>
      </c>
      <c r="C100" s="2" t="str">
        <f>IFERROR(INDEX(Assessment!$D$2:$D$101, _xlfn.AGGREGATE(15, 6, (ROW(Assessment!$D$2:$D$101)-MIN(ROW(Assessment!$D$2:$D$101))+1)/(Assessment!$L$2:$L$101="non compliant"), ROW(C99)-ROW(C$3)+1)), "")</f>
        <v/>
      </c>
      <c r="D100" s="8" t="str">
        <f>IFERROR(INDEX(Assessment!$E$2:$E$101, _xlfn.AGGREGATE(15, 6, (ROW(Assessment!$E$2:$E$101)-ROW(Assessment!$E$2)+1)/(Assessment!$L$2:$L$101="Non Compliant"), ROW(D99)-ROW($D$3)+1)), "")</f>
        <v/>
      </c>
      <c r="E100" s="2" t="str">
        <f t="shared" si="34"/>
        <v/>
      </c>
      <c r="F100" s="2" t="str">
        <f t="shared" si="35"/>
        <v/>
      </c>
      <c r="G100" s="2" t="str">
        <f t="shared" si="36"/>
        <v/>
      </c>
      <c r="H100" s="2" t="str">
        <f t="shared" si="37"/>
        <v/>
      </c>
      <c r="I100" s="2" t="str">
        <f t="shared" si="38"/>
        <v/>
      </c>
    </row>
    <row r="101" spans="2:9" s="1" customFormat="1" ht="28.5" customHeight="1" x14ac:dyDescent="0.25">
      <c r="B101" s="2" t="str">
        <f>IFERROR(VLOOKUP(MID(C101,1,LEN(C101)-3),Sheet3!$H$3:$I$14,2,FALSE),"")</f>
        <v/>
      </c>
      <c r="C101" s="2" t="str">
        <f>IFERROR(INDEX(Assessment!$D$2:$D$101, _xlfn.AGGREGATE(15, 6, (ROW(Assessment!$D$2:$D$101)-MIN(ROW(Assessment!$D$2:$D$101))+1)/(Assessment!$L$2:$L$101="non compliant"), ROW(C100)-ROW(C$3)+1)), "")</f>
        <v/>
      </c>
      <c r="D101" s="8" t="str">
        <f>IFERROR(INDEX(Assessment!$E$2:$E$101, _xlfn.AGGREGATE(15, 6, (ROW(Assessment!$E$2:$E$101)-ROW(Assessment!$E$2)+1)/(Assessment!$L$2:$L$101="Non Compliant"), ROW(D100)-ROW($D$3)+1)), "")</f>
        <v/>
      </c>
      <c r="E101" s="2" t="str">
        <f t="shared" ref="E101:E164" si="39">IF(D101&lt;&gt;"", "To be filled by the Privacy Team","")</f>
        <v/>
      </c>
      <c r="F101" s="2" t="str">
        <f t="shared" ref="F101:F164" si="40">IF(E101&lt;&gt;"", "To be filled by the Privacy Team","")</f>
        <v/>
      </c>
      <c r="G101" s="2" t="str">
        <f t="shared" ref="G101:G164" si="41">IF(F101&lt;&gt;"", "To be filled by the Privacy Team","")</f>
        <v/>
      </c>
      <c r="H101" s="2" t="str">
        <f t="shared" ref="H101:H164" si="42">IF(G101&lt;&gt;"", "To be filled by the Privacy Team","")</f>
        <v/>
      </c>
      <c r="I101" s="2" t="str">
        <f t="shared" ref="I101:I164" si="43">IF(H101&lt;&gt;"", "Yet to Start","")</f>
        <v/>
      </c>
    </row>
    <row r="102" spans="2:9" s="1" customFormat="1" ht="28.5" customHeight="1" x14ac:dyDescent="0.25">
      <c r="B102" s="2" t="str">
        <f>IFERROR(VLOOKUP(MID(C102,1,LEN(C102)-3),Sheet3!$H$3:$I$14,2,FALSE),"")</f>
        <v/>
      </c>
      <c r="C102" s="2" t="str">
        <f>IFERROR(INDEX(Assessment!$D$2:$D$101, _xlfn.AGGREGATE(15, 6, (ROW(Assessment!$D$2:$D$101)-MIN(ROW(Assessment!$D$2:$D$101))+1)/(Assessment!$L$2:$L$101="non compliant"), ROW(C101)-ROW(C$3)+1)), "")</f>
        <v/>
      </c>
      <c r="D102" s="8" t="str">
        <f>IFERROR(INDEX(Assessment!$E$2:$E$101, _xlfn.AGGREGATE(15, 6, ROW(Assessment!$E$2:$E$101)-ROW(Assessment!$E$2)+1/(Assessment!$L$2:$L$101="non compliant"), ROW(D102))), "")</f>
        <v/>
      </c>
      <c r="E102" s="2" t="str">
        <f t="shared" si="39"/>
        <v/>
      </c>
      <c r="F102" s="2" t="str">
        <f t="shared" si="40"/>
        <v/>
      </c>
      <c r="G102" s="2" t="str">
        <f t="shared" si="41"/>
        <v/>
      </c>
      <c r="H102" s="2" t="str">
        <f t="shared" si="42"/>
        <v/>
      </c>
      <c r="I102" s="2" t="str">
        <f t="shared" si="43"/>
        <v/>
      </c>
    </row>
    <row r="103" spans="2:9" s="1" customFormat="1" ht="28.5" customHeight="1" x14ac:dyDescent="0.25">
      <c r="B103" s="2" t="str">
        <f>IFERROR(VLOOKUP(MID(C103,1,LEN(C103)-3),Sheet3!$H$3:$I$14,2,FALSE),"")</f>
        <v/>
      </c>
      <c r="C103" s="2" t="str">
        <f>IFERROR(INDEX(Assessment!$D$2:$D$101, _xlfn.AGGREGATE(15, 6, ROW(Assessment!$D$2:$D$101)-ROW(Assessment!$D$2)+1/(Assessment!$L$2:$L$101="non compliant"), ROW(C103))), "")</f>
        <v/>
      </c>
      <c r="D103" s="8" t="str">
        <f>IFERROR(INDEX(Assessment!$E$2:$E$101, _xlfn.AGGREGATE(15, 6, ROW(Assessment!$E$2:$E$101)-ROW(Assessment!$E$2)+1/(Assessment!$L$2:$L$101="non compliant"), ROW(D103))), "")</f>
        <v/>
      </c>
      <c r="E103" s="2" t="str">
        <f t="shared" si="39"/>
        <v/>
      </c>
      <c r="F103" s="2" t="str">
        <f t="shared" si="40"/>
        <v/>
      </c>
      <c r="G103" s="2" t="str">
        <f t="shared" si="41"/>
        <v/>
      </c>
      <c r="H103" s="2" t="str">
        <f t="shared" si="42"/>
        <v/>
      </c>
      <c r="I103" s="2" t="str">
        <f t="shared" si="43"/>
        <v/>
      </c>
    </row>
    <row r="104" spans="2:9" s="1" customFormat="1" ht="28.5" customHeight="1" x14ac:dyDescent="0.25">
      <c r="B104" s="2" t="str">
        <f>IFERROR(VLOOKUP(MID(C104,1,LEN(C104)-3),Sheet3!$H$3:$I$14,2,FALSE),"")</f>
        <v/>
      </c>
      <c r="C104" s="2" t="str">
        <f>IFERROR(INDEX(Assessment!$D$2:$D$101, _xlfn.AGGREGATE(15, 6, ROW(Assessment!$D$2:$D$101)-ROW(Assessment!$D$2)+1/(Assessment!$L$2:$L$101="non compliant"), ROW(C104))), "")</f>
        <v/>
      </c>
      <c r="D104" s="8" t="str">
        <f>IFERROR(INDEX(Assessment!$E$2:$E$101, _xlfn.AGGREGATE(15, 6, ROW(Assessment!$E$2:$E$101)-ROW(Assessment!$E$2)+1/(Assessment!$L$2:$L$101="non compliant"), ROW(D104))), "")</f>
        <v/>
      </c>
      <c r="E104" s="2" t="str">
        <f t="shared" si="39"/>
        <v/>
      </c>
      <c r="F104" s="2" t="str">
        <f t="shared" si="40"/>
        <v/>
      </c>
      <c r="G104" s="2" t="str">
        <f t="shared" si="41"/>
        <v/>
      </c>
      <c r="H104" s="2" t="str">
        <f t="shared" si="42"/>
        <v/>
      </c>
      <c r="I104" s="2" t="str">
        <f t="shared" si="43"/>
        <v/>
      </c>
    </row>
    <row r="105" spans="2:9" s="1" customFormat="1" ht="28.5" customHeight="1" x14ac:dyDescent="0.25">
      <c r="B105" s="2" t="str">
        <f>IFERROR(VLOOKUP(MID(C105,1,LEN(C105)-3),Sheet3!$H$3:$I$14,2,FALSE),"")</f>
        <v/>
      </c>
      <c r="C105" s="2" t="str">
        <f>IFERROR(INDEX(Assessment!$D$2:$D$101, _xlfn.AGGREGATE(15, 6, ROW(Assessment!$D$2:$D$101)-ROW(Assessment!$D$2)+1/(Assessment!$L$2:$L$101="non compliant"), ROW(C105))), "")</f>
        <v/>
      </c>
      <c r="D105" s="8" t="str">
        <f>IFERROR(INDEX(Assessment!$E$2:$E$101, _xlfn.AGGREGATE(15, 6, ROW(Assessment!$E$2:$E$101)-ROW(Assessment!$E$2)+1/(Assessment!$L$2:$L$101="non compliant"), ROW(D105))), "")</f>
        <v/>
      </c>
      <c r="E105" s="2" t="str">
        <f t="shared" si="39"/>
        <v/>
      </c>
      <c r="F105" s="2" t="str">
        <f t="shared" si="40"/>
        <v/>
      </c>
      <c r="G105" s="2" t="str">
        <f t="shared" si="41"/>
        <v/>
      </c>
      <c r="H105" s="2" t="str">
        <f t="shared" si="42"/>
        <v/>
      </c>
      <c r="I105" s="2" t="str">
        <f t="shared" si="43"/>
        <v/>
      </c>
    </row>
    <row r="106" spans="2:9" s="1" customFormat="1" ht="28.5" customHeight="1" x14ac:dyDescent="0.25">
      <c r="B106" s="2" t="str">
        <f>IFERROR(VLOOKUP(MID(C106,1,LEN(C106)-3),Sheet3!$H$3:$I$14,2,FALSE),"")</f>
        <v/>
      </c>
      <c r="C106" s="2" t="str">
        <f>IFERROR(INDEX(Assessment!$D$2:$D$101, _xlfn.AGGREGATE(15, 6, ROW(Assessment!$D$2:$D$101)-ROW(Assessment!$D$2)+1/(Assessment!$L$2:$L$101="non compliant"), ROW(C106))), "")</f>
        <v/>
      </c>
      <c r="D106" s="8" t="str">
        <f>IFERROR(INDEX(Assessment!$E$2:$E$101, _xlfn.AGGREGATE(15, 6, ROW(Assessment!$E$2:$E$101)-ROW(Assessment!$E$2)+1/(Assessment!$L$2:$L$101="non compliant"), ROW(D106))), "")</f>
        <v/>
      </c>
      <c r="E106" s="2" t="str">
        <f t="shared" si="39"/>
        <v/>
      </c>
      <c r="F106" s="2" t="str">
        <f t="shared" si="40"/>
        <v/>
      </c>
      <c r="G106" s="2" t="str">
        <f t="shared" si="41"/>
        <v/>
      </c>
      <c r="H106" s="2" t="str">
        <f t="shared" si="42"/>
        <v/>
      </c>
      <c r="I106" s="2" t="str">
        <f t="shared" si="43"/>
        <v/>
      </c>
    </row>
    <row r="107" spans="2:9" s="1" customFormat="1" ht="28.5" customHeight="1" x14ac:dyDescent="0.25">
      <c r="B107" s="2" t="str">
        <f>IFERROR(VLOOKUP(MID(C107,1,LEN(C107)-3),Sheet3!$H$3:$I$14,2,FALSE),"")</f>
        <v/>
      </c>
      <c r="C107" s="2" t="str">
        <f>IFERROR(INDEX(Assessment!$D$2:$D$101, _xlfn.AGGREGATE(15, 6, ROW(Assessment!$D$2:$D$101)-ROW(Assessment!$D$2)+1/(Assessment!$L$2:$L$101="non compliant"), ROW(C107))), "")</f>
        <v/>
      </c>
      <c r="D107" s="8" t="str">
        <f>IFERROR(INDEX(Assessment!$E$2:$E$101, _xlfn.AGGREGATE(15, 6, ROW(Assessment!$E$2:$E$101)-ROW(Assessment!$E$2)+1/(Assessment!$L$2:$L$101="non compliant"), ROW(D107))), "")</f>
        <v/>
      </c>
      <c r="E107" s="2" t="str">
        <f t="shared" si="39"/>
        <v/>
      </c>
      <c r="F107" s="2" t="str">
        <f t="shared" si="40"/>
        <v/>
      </c>
      <c r="G107" s="2" t="str">
        <f t="shared" si="41"/>
        <v/>
      </c>
      <c r="H107" s="2" t="str">
        <f t="shared" si="42"/>
        <v/>
      </c>
      <c r="I107" s="2" t="str">
        <f t="shared" si="43"/>
        <v/>
      </c>
    </row>
    <row r="108" spans="2:9" s="1" customFormat="1" ht="28.5" customHeight="1" x14ac:dyDescent="0.25">
      <c r="B108" s="2" t="str">
        <f>IFERROR(VLOOKUP(MID(C108,1,LEN(C108)-3),Sheet3!$H$3:$I$14,2,FALSE),"")</f>
        <v/>
      </c>
      <c r="C108" s="2" t="str">
        <f>IFERROR(INDEX(Assessment!$D$2:$D$101, _xlfn.AGGREGATE(15, 6, ROW(Assessment!$D$2:$D$101)-ROW(Assessment!$D$2)+1/(Assessment!$L$2:$L$101="non compliant"), ROW(C108))), "")</f>
        <v/>
      </c>
      <c r="D108" s="8" t="str">
        <f>IFERROR(INDEX(Assessment!$E$2:$E$101, _xlfn.AGGREGATE(15, 6, ROW(Assessment!$E$2:$E$101)-ROW(Assessment!$E$2)+1/(Assessment!$L$2:$L$101="non compliant"), ROW(D108))), "")</f>
        <v/>
      </c>
      <c r="E108" s="2" t="str">
        <f t="shared" si="39"/>
        <v/>
      </c>
      <c r="F108" s="2" t="str">
        <f t="shared" si="40"/>
        <v/>
      </c>
      <c r="G108" s="2" t="str">
        <f t="shared" si="41"/>
        <v/>
      </c>
      <c r="H108" s="2" t="str">
        <f t="shared" si="42"/>
        <v/>
      </c>
      <c r="I108" s="2" t="str">
        <f t="shared" si="43"/>
        <v/>
      </c>
    </row>
    <row r="109" spans="2:9" s="1" customFormat="1" ht="28.5" customHeight="1" x14ac:dyDescent="0.25">
      <c r="B109" s="2" t="str">
        <f>IFERROR(VLOOKUP(MID(C109,1,LEN(C109)-3),Sheet3!$H$3:$I$14,2,FALSE),"")</f>
        <v/>
      </c>
      <c r="C109" s="2" t="str">
        <f>IFERROR(INDEX(Assessment!$D$2:$D$101, _xlfn.AGGREGATE(15, 6, ROW(Assessment!$D$2:$D$101)-ROW(Assessment!$D$2)+1/(Assessment!$L$2:$L$101="non compliant"), ROW(C109))), "")</f>
        <v/>
      </c>
      <c r="D109" s="8" t="str">
        <f>IFERROR(INDEX(Assessment!$E$2:$E$101, _xlfn.AGGREGATE(15, 6, ROW(Assessment!$E$2:$E$101)-ROW(Assessment!$E$2)+1/(Assessment!$L$2:$L$101="non compliant"), ROW(D109))), "")</f>
        <v/>
      </c>
      <c r="E109" s="2" t="str">
        <f t="shared" si="39"/>
        <v/>
      </c>
      <c r="F109" s="2" t="str">
        <f t="shared" si="40"/>
        <v/>
      </c>
      <c r="G109" s="2" t="str">
        <f t="shared" si="41"/>
        <v/>
      </c>
      <c r="H109" s="2" t="str">
        <f t="shared" si="42"/>
        <v/>
      </c>
      <c r="I109" s="2" t="str">
        <f t="shared" si="43"/>
        <v/>
      </c>
    </row>
    <row r="110" spans="2:9" s="1" customFormat="1" ht="28.5" customHeight="1" x14ac:dyDescent="0.25">
      <c r="B110" s="2" t="str">
        <f>IFERROR(VLOOKUP(MID(C110,1,LEN(C110)-3),Sheet3!$H$3:$I$14,2,FALSE),"")</f>
        <v/>
      </c>
      <c r="C110" s="2" t="str">
        <f>IFERROR(INDEX(Assessment!$D$2:$D$101, _xlfn.AGGREGATE(15, 6, ROW(Assessment!$D$2:$D$101)-ROW(Assessment!$D$2)+1/(Assessment!$L$2:$L$101="non compliant"), ROW(C110))), "")</f>
        <v/>
      </c>
      <c r="D110" s="8" t="str">
        <f>IFERROR(INDEX(Assessment!$E$2:$E$101, _xlfn.AGGREGATE(15, 6, ROW(Assessment!$E$2:$E$101)-ROW(Assessment!$E$2)+1/(Assessment!$L$2:$L$101="non compliant"), ROW(D110))), "")</f>
        <v/>
      </c>
      <c r="E110" s="2" t="str">
        <f t="shared" si="39"/>
        <v/>
      </c>
      <c r="F110" s="2" t="str">
        <f t="shared" si="40"/>
        <v/>
      </c>
      <c r="G110" s="2" t="str">
        <f t="shared" si="41"/>
        <v/>
      </c>
      <c r="H110" s="2" t="str">
        <f t="shared" si="42"/>
        <v/>
      </c>
      <c r="I110" s="2" t="str">
        <f t="shared" si="43"/>
        <v/>
      </c>
    </row>
    <row r="111" spans="2:9" s="1" customFormat="1" ht="28.5" customHeight="1" x14ac:dyDescent="0.25">
      <c r="B111" s="2" t="str">
        <f>IFERROR(VLOOKUP(MID(C111,1,LEN(C111)-3),Sheet3!$H$3:$I$14,2,FALSE),"")</f>
        <v/>
      </c>
      <c r="C111" s="2" t="str">
        <f>IFERROR(INDEX(Assessment!$D$2:$D$101, _xlfn.AGGREGATE(15, 6, ROW(Assessment!$D$2:$D$101)-ROW(Assessment!$D$2)+1/(Assessment!$L$2:$L$101="non compliant"), ROW(C111))), "")</f>
        <v/>
      </c>
      <c r="D111" s="8" t="str">
        <f>IFERROR(INDEX(Assessment!$E$2:$E$101, _xlfn.AGGREGATE(15, 6, ROW(Assessment!$E$2:$E$101)-ROW(Assessment!$E$2)+1/(Assessment!$L$2:$L$101="non compliant"), ROW(D111))), "")</f>
        <v/>
      </c>
      <c r="E111" s="2" t="str">
        <f t="shared" si="39"/>
        <v/>
      </c>
      <c r="F111" s="2" t="str">
        <f t="shared" si="40"/>
        <v/>
      </c>
      <c r="G111" s="2" t="str">
        <f t="shared" si="41"/>
        <v/>
      </c>
      <c r="H111" s="2" t="str">
        <f t="shared" si="42"/>
        <v/>
      </c>
      <c r="I111" s="2" t="str">
        <f t="shared" si="43"/>
        <v/>
      </c>
    </row>
    <row r="112" spans="2:9" s="1" customFormat="1" ht="28.5" customHeight="1" x14ac:dyDescent="0.25">
      <c r="B112" s="2" t="str">
        <f>IFERROR(VLOOKUP(MID(C112,1,LEN(C112)-3),Sheet3!$H$3:$I$14,2,FALSE),"")</f>
        <v/>
      </c>
      <c r="C112" s="2" t="str">
        <f>IFERROR(INDEX(Assessment!$D$2:$D$101, _xlfn.AGGREGATE(15, 6, ROW(Assessment!$D$2:$D$101)-ROW(Assessment!$D$2)+1/(Assessment!$L$2:$L$101="non compliant"), ROW(C112))), "")</f>
        <v/>
      </c>
      <c r="D112" s="8" t="str">
        <f>IFERROR(INDEX(Assessment!$E$2:$E$101, _xlfn.AGGREGATE(15, 6, ROW(Assessment!$E$2:$E$101)-ROW(Assessment!$E$2)+1/(Assessment!$L$2:$L$101="non compliant"), ROW(D112))), "")</f>
        <v/>
      </c>
      <c r="E112" s="2" t="str">
        <f t="shared" si="39"/>
        <v/>
      </c>
      <c r="F112" s="2" t="str">
        <f t="shared" si="40"/>
        <v/>
      </c>
      <c r="G112" s="2" t="str">
        <f t="shared" si="41"/>
        <v/>
      </c>
      <c r="H112" s="2" t="str">
        <f t="shared" si="42"/>
        <v/>
      </c>
      <c r="I112" s="2" t="str">
        <f t="shared" si="43"/>
        <v/>
      </c>
    </row>
    <row r="113" spans="2:9" s="1" customFormat="1" ht="28.5" customHeight="1" x14ac:dyDescent="0.25">
      <c r="B113" s="2" t="str">
        <f>IFERROR(VLOOKUP(MID(C113,1,LEN(C113)-3),Sheet3!$H$3:$I$14,2,FALSE),"")</f>
        <v/>
      </c>
      <c r="C113" s="2" t="str">
        <f>IFERROR(INDEX(Assessment!$D$2:$D$101, _xlfn.AGGREGATE(15, 6, ROW(Assessment!$D$2:$D$101)-ROW(Assessment!$D$2)+1/(Assessment!$L$2:$L$101="non compliant"), ROW(C113))), "")</f>
        <v/>
      </c>
      <c r="D113" s="8" t="str">
        <f>IFERROR(INDEX(Assessment!$E$2:$E$101, _xlfn.AGGREGATE(15, 6, ROW(Assessment!$E$2:$E$101)-ROW(Assessment!$E$2)+1/(Assessment!$L$2:$L$101="non compliant"), ROW(D113))), "")</f>
        <v/>
      </c>
      <c r="E113" s="2" t="str">
        <f t="shared" si="39"/>
        <v/>
      </c>
      <c r="F113" s="2" t="str">
        <f t="shared" si="40"/>
        <v/>
      </c>
      <c r="G113" s="2" t="str">
        <f t="shared" si="41"/>
        <v/>
      </c>
      <c r="H113" s="2" t="str">
        <f t="shared" si="42"/>
        <v/>
      </c>
      <c r="I113" s="2" t="str">
        <f t="shared" si="43"/>
        <v/>
      </c>
    </row>
    <row r="114" spans="2:9" s="1" customFormat="1" ht="28.5" customHeight="1" x14ac:dyDescent="0.25">
      <c r="B114" s="2" t="str">
        <f>IFERROR(VLOOKUP(MID(C114,1,LEN(C114)-3),Sheet3!$H$3:$I$14,2,FALSE),"")</f>
        <v/>
      </c>
      <c r="C114" s="2" t="str">
        <f>IFERROR(INDEX(Assessment!$D$2:$D$101, _xlfn.AGGREGATE(15, 6, ROW(Assessment!$D$2:$D$101)-ROW(Assessment!$D$2)+1/(Assessment!$L$2:$L$101="non compliant"), ROW(C114))), "")</f>
        <v/>
      </c>
      <c r="D114" s="8" t="str">
        <f>IFERROR(INDEX(Assessment!$E$2:$E$101, _xlfn.AGGREGATE(15, 6, ROW(Assessment!$E$2:$E$101)-ROW(Assessment!$E$2)+1/(Assessment!$L$2:$L$101="non compliant"), ROW(D114))), "")</f>
        <v/>
      </c>
      <c r="E114" s="2" t="str">
        <f t="shared" si="39"/>
        <v/>
      </c>
      <c r="F114" s="2" t="str">
        <f t="shared" si="40"/>
        <v/>
      </c>
      <c r="G114" s="2" t="str">
        <f t="shared" si="41"/>
        <v/>
      </c>
      <c r="H114" s="2" t="str">
        <f t="shared" si="42"/>
        <v/>
      </c>
      <c r="I114" s="2" t="str">
        <f t="shared" si="43"/>
        <v/>
      </c>
    </row>
    <row r="115" spans="2:9" s="1" customFormat="1" ht="28.5" customHeight="1" x14ac:dyDescent="0.25">
      <c r="B115" s="2" t="str">
        <f>IFERROR(VLOOKUP(MID(C115,1,LEN(C115)-3),Sheet3!$H$3:$I$14,2,FALSE),"")</f>
        <v/>
      </c>
      <c r="C115" s="2" t="str">
        <f>IFERROR(INDEX(Assessment!$D$2:$D$101, _xlfn.AGGREGATE(15, 6, ROW(Assessment!$D$2:$D$101)-ROW(Assessment!$D$2)+1/(Assessment!$L$2:$L$101="non compliant"), ROW(C115))), "")</f>
        <v/>
      </c>
      <c r="D115" s="8" t="str">
        <f>IFERROR(INDEX(Assessment!$E$2:$E$101, _xlfn.AGGREGATE(15, 6, ROW(Assessment!$E$2:$E$101)-ROW(Assessment!$E$2)+1/(Assessment!$L$2:$L$101="non compliant"), ROW(D115))), "")</f>
        <v/>
      </c>
      <c r="E115" s="2" t="str">
        <f t="shared" si="39"/>
        <v/>
      </c>
      <c r="F115" s="2" t="str">
        <f t="shared" si="40"/>
        <v/>
      </c>
      <c r="G115" s="2" t="str">
        <f t="shared" si="41"/>
        <v/>
      </c>
      <c r="H115" s="2" t="str">
        <f t="shared" si="42"/>
        <v/>
      </c>
      <c r="I115" s="2" t="str">
        <f t="shared" si="43"/>
        <v/>
      </c>
    </row>
    <row r="116" spans="2:9" s="1" customFormat="1" ht="28.5" customHeight="1" x14ac:dyDescent="0.25">
      <c r="B116" s="2" t="str">
        <f>IFERROR(VLOOKUP(MID(C116,1,LEN(C116)-3),Sheet3!$H$3:$I$14,2,FALSE),"")</f>
        <v/>
      </c>
      <c r="C116" s="2" t="str">
        <f>IFERROR(INDEX(Assessment!$D$2:$D$101, _xlfn.AGGREGATE(15, 6, ROW(Assessment!$D$2:$D$101)-ROW(Assessment!$D$2)+1/(Assessment!$L$2:$L$101="non compliant"), ROW(C116))), "")</f>
        <v/>
      </c>
      <c r="D116" s="8" t="str">
        <f>IFERROR(INDEX(Assessment!$E$2:$E$101, _xlfn.AGGREGATE(15, 6, ROW(Assessment!$E$2:$E$101)-ROW(Assessment!$E$2)+1/(Assessment!$L$2:$L$101="non compliant"), ROW(D116))), "")</f>
        <v/>
      </c>
      <c r="E116" s="2" t="str">
        <f t="shared" si="39"/>
        <v/>
      </c>
      <c r="F116" s="2" t="str">
        <f t="shared" si="40"/>
        <v/>
      </c>
      <c r="G116" s="2" t="str">
        <f t="shared" si="41"/>
        <v/>
      </c>
      <c r="H116" s="2" t="str">
        <f t="shared" si="42"/>
        <v/>
      </c>
      <c r="I116" s="2" t="str">
        <f t="shared" si="43"/>
        <v/>
      </c>
    </row>
    <row r="117" spans="2:9" s="1" customFormat="1" ht="28.5" customHeight="1" x14ac:dyDescent="0.25">
      <c r="B117" s="2" t="str">
        <f>IFERROR(VLOOKUP(MID(C117,1,LEN(C117)-3),Sheet3!$H$3:$I$14,2,FALSE),"")</f>
        <v/>
      </c>
      <c r="C117" s="2" t="str">
        <f>IFERROR(INDEX(Assessment!$D$2:$D$101, _xlfn.AGGREGATE(15, 6, ROW(Assessment!$D$2:$D$101)-ROW(Assessment!$D$2)+1/(Assessment!$L$2:$L$101="non compliant"), ROW(C117))), "")</f>
        <v/>
      </c>
      <c r="D117" s="8" t="str">
        <f>IFERROR(INDEX(Assessment!$E$2:$E$101, _xlfn.AGGREGATE(15, 6, ROW(Assessment!$E$2:$E$101)-ROW(Assessment!$E$2)+1/(Assessment!$L$2:$L$101="non compliant"), ROW(D117))), "")</f>
        <v/>
      </c>
      <c r="E117" s="2" t="str">
        <f t="shared" si="39"/>
        <v/>
      </c>
      <c r="F117" s="2" t="str">
        <f t="shared" si="40"/>
        <v/>
      </c>
      <c r="G117" s="2" t="str">
        <f t="shared" si="41"/>
        <v/>
      </c>
      <c r="H117" s="2" t="str">
        <f t="shared" si="42"/>
        <v/>
      </c>
      <c r="I117" s="2" t="str">
        <f t="shared" si="43"/>
        <v/>
      </c>
    </row>
    <row r="118" spans="2:9" s="1" customFormat="1" ht="28.5" customHeight="1" x14ac:dyDescent="0.25">
      <c r="B118" s="2" t="str">
        <f>IFERROR(VLOOKUP(MID(C118,1,LEN(C118)-3),Sheet3!$H$3:$I$14,2,FALSE),"")</f>
        <v/>
      </c>
      <c r="C118" s="2" t="str">
        <f>IFERROR(INDEX(Assessment!$D$2:$D$101, _xlfn.AGGREGATE(15, 6, ROW(Assessment!$D$2:$D$101)-ROW(Assessment!$D$2)+1/(Assessment!$L$2:$L$101="non compliant"), ROW(C118))), "")</f>
        <v/>
      </c>
      <c r="D118" s="8" t="str">
        <f>IFERROR(INDEX(Assessment!$E$2:$E$101, _xlfn.AGGREGATE(15, 6, ROW(Assessment!$E$2:$E$101)-ROW(Assessment!$E$2)+1/(Assessment!$L$2:$L$101="non compliant"), ROW(D118))), "")</f>
        <v/>
      </c>
      <c r="E118" s="2" t="str">
        <f t="shared" si="39"/>
        <v/>
      </c>
      <c r="F118" s="2" t="str">
        <f t="shared" si="40"/>
        <v/>
      </c>
      <c r="G118" s="2" t="str">
        <f t="shared" si="41"/>
        <v/>
      </c>
      <c r="H118" s="2" t="str">
        <f t="shared" si="42"/>
        <v/>
      </c>
      <c r="I118" s="2" t="str">
        <f t="shared" si="43"/>
        <v/>
      </c>
    </row>
    <row r="119" spans="2:9" s="1" customFormat="1" ht="28.5" customHeight="1" x14ac:dyDescent="0.25">
      <c r="B119" s="2" t="str">
        <f>IFERROR(VLOOKUP(MID(C119,1,LEN(C119)-3),Sheet3!$H$3:$I$14,2,FALSE),"")</f>
        <v/>
      </c>
      <c r="C119" s="2" t="str">
        <f>IFERROR(INDEX(Assessment!$D$2:$D$101, _xlfn.AGGREGATE(15, 6, ROW(Assessment!$D$2:$D$101)-ROW(Assessment!$D$2)+1/(Assessment!$L$2:$L$101="non compliant"), ROW(C119))), "")</f>
        <v/>
      </c>
      <c r="D119" s="8" t="str">
        <f>IFERROR(INDEX(Assessment!$E$2:$E$101, _xlfn.AGGREGATE(15, 6, ROW(Assessment!$E$2:$E$101)-ROW(Assessment!$E$2)+1/(Assessment!$L$2:$L$101="non compliant"), ROW(D119))), "")</f>
        <v/>
      </c>
      <c r="E119" s="2" t="str">
        <f t="shared" si="39"/>
        <v/>
      </c>
      <c r="F119" s="2" t="str">
        <f t="shared" si="40"/>
        <v/>
      </c>
      <c r="G119" s="2" t="str">
        <f t="shared" si="41"/>
        <v/>
      </c>
      <c r="H119" s="2" t="str">
        <f t="shared" si="42"/>
        <v/>
      </c>
      <c r="I119" s="2" t="str">
        <f t="shared" si="43"/>
        <v/>
      </c>
    </row>
    <row r="120" spans="2:9" s="1" customFormat="1" ht="28.5" customHeight="1" x14ac:dyDescent="0.25">
      <c r="B120" s="2" t="str">
        <f>IFERROR(VLOOKUP(MID(C120,1,LEN(C120)-3),Sheet3!$H$3:$I$14,2,FALSE),"")</f>
        <v/>
      </c>
      <c r="C120" s="2" t="str">
        <f>IFERROR(INDEX(Assessment!$D$2:$D$101, _xlfn.AGGREGATE(15, 6, ROW(Assessment!$D$2:$D$101)-ROW(Assessment!$D$2)+1/(Assessment!$L$2:$L$101="non compliant"), ROW(C120))), "")</f>
        <v/>
      </c>
      <c r="D120" s="8" t="str">
        <f>IFERROR(INDEX(Assessment!$E$2:$E$101, _xlfn.AGGREGATE(15, 6, ROW(Assessment!$E$2:$E$101)-ROW(Assessment!$E$2)+1/(Assessment!$L$2:$L$101="non compliant"), ROW(D120))), "")</f>
        <v/>
      </c>
      <c r="E120" s="2" t="str">
        <f t="shared" si="39"/>
        <v/>
      </c>
      <c r="F120" s="2" t="str">
        <f t="shared" si="40"/>
        <v/>
      </c>
      <c r="G120" s="2" t="str">
        <f t="shared" si="41"/>
        <v/>
      </c>
      <c r="H120" s="2" t="str">
        <f t="shared" si="42"/>
        <v/>
      </c>
      <c r="I120" s="2" t="str">
        <f t="shared" si="43"/>
        <v/>
      </c>
    </row>
    <row r="121" spans="2:9" s="1" customFormat="1" ht="28.5" customHeight="1" x14ac:dyDescent="0.25">
      <c r="B121" s="2" t="str">
        <f>IFERROR(VLOOKUP(MID(C121,1,LEN(C121)-3),Sheet3!$H$3:$I$14,2,FALSE),"")</f>
        <v/>
      </c>
      <c r="C121" s="2" t="str">
        <f>IFERROR(INDEX(Assessment!$D$2:$D$101, _xlfn.AGGREGATE(15, 6, ROW(Assessment!$D$2:$D$101)-ROW(Assessment!$D$2)+1/(Assessment!$L$2:$L$101="non compliant"), ROW(C121))), "")</f>
        <v/>
      </c>
      <c r="D121" s="8" t="str">
        <f>IFERROR(INDEX(Assessment!$E$2:$E$101, _xlfn.AGGREGATE(15, 6, ROW(Assessment!$E$2:$E$101)-ROW(Assessment!$E$2)+1/(Assessment!$L$2:$L$101="non compliant"), ROW(D121))), "")</f>
        <v/>
      </c>
      <c r="E121" s="2" t="str">
        <f t="shared" si="39"/>
        <v/>
      </c>
      <c r="F121" s="2" t="str">
        <f t="shared" si="40"/>
        <v/>
      </c>
      <c r="G121" s="2" t="str">
        <f t="shared" si="41"/>
        <v/>
      </c>
      <c r="H121" s="2" t="str">
        <f t="shared" si="42"/>
        <v/>
      </c>
      <c r="I121" s="2" t="str">
        <f t="shared" si="43"/>
        <v/>
      </c>
    </row>
    <row r="122" spans="2:9" s="1" customFormat="1" ht="28.5" customHeight="1" x14ac:dyDescent="0.25">
      <c r="B122" s="2" t="str">
        <f>IFERROR(VLOOKUP(MID(C122,1,LEN(C122)-3),Sheet3!$H$3:$I$14,2,FALSE),"")</f>
        <v/>
      </c>
      <c r="C122" s="2" t="str">
        <f>IFERROR(INDEX(Assessment!$D$2:$D$101, _xlfn.AGGREGATE(15, 6, ROW(Assessment!$D$2:$D$101)-ROW(Assessment!$D$2)+1/(Assessment!$L$2:$L$101="non compliant"), ROW(C122))), "")</f>
        <v/>
      </c>
      <c r="D122" s="8" t="str">
        <f>IFERROR(INDEX(Assessment!$E$2:$E$101, _xlfn.AGGREGATE(15, 6, ROW(Assessment!$E$2:$E$101)-ROW(Assessment!$E$2)+1/(Assessment!$L$2:$L$101="non compliant"), ROW(D122))), "")</f>
        <v/>
      </c>
      <c r="E122" s="2" t="str">
        <f t="shared" si="39"/>
        <v/>
      </c>
      <c r="F122" s="2" t="str">
        <f t="shared" si="40"/>
        <v/>
      </c>
      <c r="G122" s="2" t="str">
        <f t="shared" si="41"/>
        <v/>
      </c>
      <c r="H122" s="2" t="str">
        <f t="shared" si="42"/>
        <v/>
      </c>
      <c r="I122" s="2" t="str">
        <f t="shared" si="43"/>
        <v/>
      </c>
    </row>
    <row r="123" spans="2:9" s="1" customFormat="1" ht="28.5" customHeight="1" x14ac:dyDescent="0.25">
      <c r="B123" s="2" t="str">
        <f>IFERROR(VLOOKUP(MID(C123,1,LEN(C123)-3),Sheet3!$H$3:$I$14,2,FALSE),"")</f>
        <v/>
      </c>
      <c r="C123" s="2" t="str">
        <f>IFERROR(INDEX(Assessment!$D$2:$D$101, _xlfn.AGGREGATE(15, 6, ROW(Assessment!$D$2:$D$101)-ROW(Assessment!$D$2)+1/(Assessment!$L$2:$L$101="non compliant"), ROW(C123))), "")</f>
        <v/>
      </c>
      <c r="D123" s="8" t="str">
        <f>IFERROR(INDEX(Assessment!$E$2:$E$101, _xlfn.AGGREGATE(15, 6, ROW(Assessment!$E$2:$E$101)-ROW(Assessment!$E$2)+1/(Assessment!$L$2:$L$101="non compliant"), ROW(D123))), "")</f>
        <v/>
      </c>
      <c r="E123" s="2" t="str">
        <f t="shared" si="39"/>
        <v/>
      </c>
      <c r="F123" s="2" t="str">
        <f t="shared" si="40"/>
        <v/>
      </c>
      <c r="G123" s="2" t="str">
        <f t="shared" si="41"/>
        <v/>
      </c>
      <c r="H123" s="2" t="str">
        <f t="shared" si="42"/>
        <v/>
      </c>
      <c r="I123" s="2" t="str">
        <f t="shared" si="43"/>
        <v/>
      </c>
    </row>
    <row r="124" spans="2:9" s="1" customFormat="1" ht="28.5" customHeight="1" x14ac:dyDescent="0.25">
      <c r="B124" s="2" t="str">
        <f>IFERROR(VLOOKUP(MID(C124,1,LEN(C124)-3),Sheet3!$H$3:$I$14,2,FALSE),"")</f>
        <v/>
      </c>
      <c r="C124" s="2" t="str">
        <f>IFERROR(INDEX(Assessment!$D$2:$D$101, _xlfn.AGGREGATE(15, 6, ROW(Assessment!$D$2:$D$101)-ROW(Assessment!$D$2)+1/(Assessment!$L$2:$L$101="non compliant"), ROW(C124))), "")</f>
        <v/>
      </c>
      <c r="D124" s="8" t="str">
        <f>IFERROR(INDEX(Assessment!$E$2:$E$101, _xlfn.AGGREGATE(15, 6, ROW(Assessment!$E$2:$E$101)-ROW(Assessment!$E$2)+1/(Assessment!$L$2:$L$101="non compliant"), ROW(D124))), "")</f>
        <v/>
      </c>
      <c r="E124" s="2" t="str">
        <f t="shared" si="39"/>
        <v/>
      </c>
      <c r="F124" s="2" t="str">
        <f t="shared" si="40"/>
        <v/>
      </c>
      <c r="G124" s="2" t="str">
        <f t="shared" si="41"/>
        <v/>
      </c>
      <c r="H124" s="2" t="str">
        <f t="shared" si="42"/>
        <v/>
      </c>
      <c r="I124" s="2" t="str">
        <f t="shared" si="43"/>
        <v/>
      </c>
    </row>
    <row r="125" spans="2:9" s="1" customFormat="1" ht="28.5" customHeight="1" x14ac:dyDescent="0.25">
      <c r="B125" s="2" t="str">
        <f>IFERROR(VLOOKUP(MID(C125,1,LEN(C125)-3),Sheet3!$H$3:$I$14,2,FALSE),"")</f>
        <v/>
      </c>
      <c r="C125" s="2" t="str">
        <f>IFERROR(INDEX(Assessment!$D$2:$D$101, _xlfn.AGGREGATE(15, 6, ROW(Assessment!$D$2:$D$101)-ROW(Assessment!$D$2)+1/(Assessment!$L$2:$L$101="non compliant"), ROW(C125))), "")</f>
        <v/>
      </c>
      <c r="D125" s="8" t="str">
        <f>IFERROR(INDEX(Assessment!$E$2:$E$101, _xlfn.AGGREGATE(15, 6, ROW(Assessment!$E$2:$E$101)-ROW(Assessment!$E$2)+1/(Assessment!$L$2:$L$101="non compliant"), ROW(D125))), "")</f>
        <v/>
      </c>
      <c r="E125" s="2" t="str">
        <f t="shared" si="39"/>
        <v/>
      </c>
      <c r="F125" s="2" t="str">
        <f t="shared" si="40"/>
        <v/>
      </c>
      <c r="G125" s="2" t="str">
        <f t="shared" si="41"/>
        <v/>
      </c>
      <c r="H125" s="2" t="str">
        <f t="shared" si="42"/>
        <v/>
      </c>
      <c r="I125" s="2" t="str">
        <f t="shared" si="43"/>
        <v/>
      </c>
    </row>
    <row r="126" spans="2:9" s="1" customFormat="1" ht="28.5" customHeight="1" x14ac:dyDescent="0.25">
      <c r="B126" s="2" t="str">
        <f>IFERROR(VLOOKUP(MID(C126,1,LEN(C126)-3),Sheet3!$H$3:$I$14,2,FALSE),"")</f>
        <v/>
      </c>
      <c r="C126" s="2" t="str">
        <f>IFERROR(INDEX(Assessment!$D$2:$D$101, _xlfn.AGGREGATE(15, 6, ROW(Assessment!$D$2:$D$101)-ROW(Assessment!$D$2)+1/(Assessment!$L$2:$L$101="non compliant"), ROW(C126))), "")</f>
        <v/>
      </c>
      <c r="D126" s="8" t="str">
        <f>IFERROR(INDEX(Assessment!$E$2:$E$101, _xlfn.AGGREGATE(15, 6, ROW(Assessment!$E$2:$E$101)-ROW(Assessment!$E$2)+1/(Assessment!$L$2:$L$101="non compliant"), ROW(D126))), "")</f>
        <v/>
      </c>
      <c r="E126" s="2" t="str">
        <f t="shared" si="39"/>
        <v/>
      </c>
      <c r="F126" s="2" t="str">
        <f t="shared" si="40"/>
        <v/>
      </c>
      <c r="G126" s="2" t="str">
        <f t="shared" si="41"/>
        <v/>
      </c>
      <c r="H126" s="2" t="str">
        <f t="shared" si="42"/>
        <v/>
      </c>
      <c r="I126" s="2" t="str">
        <f t="shared" si="43"/>
        <v/>
      </c>
    </row>
    <row r="127" spans="2:9" s="1" customFormat="1" ht="28.5" customHeight="1" x14ac:dyDescent="0.25">
      <c r="B127" s="2" t="str">
        <f>IFERROR(VLOOKUP(MID(C127,1,LEN(C127)-3),Sheet3!$H$3:$I$14,2,FALSE),"")</f>
        <v/>
      </c>
      <c r="C127" s="2" t="str">
        <f>IFERROR(INDEX(Assessment!$D$2:$D$101, _xlfn.AGGREGATE(15, 6, ROW(Assessment!$D$2:$D$101)-ROW(Assessment!$D$2)+1/(Assessment!$L$2:$L$101="non compliant"), ROW(C127))), "")</f>
        <v/>
      </c>
      <c r="D127" s="8" t="str">
        <f>IFERROR(INDEX(Assessment!$E$2:$E$101, _xlfn.AGGREGATE(15, 6, ROW(Assessment!$E$2:$E$101)-ROW(Assessment!$E$2)+1/(Assessment!$L$2:$L$101="non compliant"), ROW(D127))), "")</f>
        <v/>
      </c>
      <c r="E127" s="2" t="str">
        <f t="shared" si="39"/>
        <v/>
      </c>
      <c r="F127" s="2" t="str">
        <f t="shared" si="40"/>
        <v/>
      </c>
      <c r="G127" s="2" t="str">
        <f t="shared" si="41"/>
        <v/>
      </c>
      <c r="H127" s="2" t="str">
        <f t="shared" si="42"/>
        <v/>
      </c>
      <c r="I127" s="2" t="str">
        <f t="shared" si="43"/>
        <v/>
      </c>
    </row>
    <row r="128" spans="2:9" s="1" customFormat="1" ht="28.5" customHeight="1" x14ac:dyDescent="0.25">
      <c r="B128" s="2" t="str">
        <f>IFERROR(VLOOKUP(MID(C128,1,LEN(C128)-3),Sheet3!$H$3:$I$14,2,FALSE),"")</f>
        <v/>
      </c>
      <c r="C128" s="2" t="str">
        <f>IFERROR(INDEX(Assessment!$D$2:$D$101, _xlfn.AGGREGATE(15, 6, ROW(Assessment!$D$2:$D$101)-ROW(Assessment!$D$2)+1/(Assessment!$L$2:$L$101="non compliant"), ROW(C128))), "")</f>
        <v/>
      </c>
      <c r="D128" s="8" t="str">
        <f>IFERROR(INDEX(Assessment!$E$2:$E$101, _xlfn.AGGREGATE(15, 6, ROW(Assessment!$E$2:$E$101)-ROW(Assessment!$E$2)+1/(Assessment!$L$2:$L$101="non compliant"), ROW(D128))), "")</f>
        <v/>
      </c>
      <c r="E128" s="2" t="str">
        <f t="shared" si="39"/>
        <v/>
      </c>
      <c r="F128" s="2" t="str">
        <f t="shared" si="40"/>
        <v/>
      </c>
      <c r="G128" s="2" t="str">
        <f t="shared" si="41"/>
        <v/>
      </c>
      <c r="H128" s="2" t="str">
        <f t="shared" si="42"/>
        <v/>
      </c>
      <c r="I128" s="2" t="str">
        <f t="shared" si="43"/>
        <v/>
      </c>
    </row>
    <row r="129" spans="2:9" s="1" customFormat="1" ht="28.5" customHeight="1" x14ac:dyDescent="0.25">
      <c r="B129" s="2" t="str">
        <f>IFERROR(VLOOKUP(MID(C129,1,LEN(C129)-3),Sheet3!$H$3:$I$14,2,FALSE),"")</f>
        <v/>
      </c>
      <c r="C129" s="2" t="str">
        <f>IFERROR(INDEX(Assessment!$D$2:$D$101, _xlfn.AGGREGATE(15, 6, ROW(Assessment!$D$2:$D$101)-ROW(Assessment!$D$2)+1/(Assessment!$L$2:$L$101="non compliant"), ROW(C129))), "")</f>
        <v/>
      </c>
      <c r="D129" s="8" t="str">
        <f>IFERROR(INDEX(Assessment!$E$2:$E$101, _xlfn.AGGREGATE(15, 6, ROW(Assessment!$E$2:$E$101)-ROW(Assessment!$E$2)+1/(Assessment!$L$2:$L$101="non compliant"), ROW(D129))), "")</f>
        <v/>
      </c>
      <c r="E129" s="2" t="str">
        <f t="shared" si="39"/>
        <v/>
      </c>
      <c r="F129" s="2" t="str">
        <f t="shared" si="40"/>
        <v/>
      </c>
      <c r="G129" s="2" t="str">
        <f t="shared" si="41"/>
        <v/>
      </c>
      <c r="H129" s="2" t="str">
        <f t="shared" si="42"/>
        <v/>
      </c>
      <c r="I129" s="2" t="str">
        <f t="shared" si="43"/>
        <v/>
      </c>
    </row>
    <row r="130" spans="2:9" s="1" customFormat="1" ht="28.5" customHeight="1" x14ac:dyDescent="0.25">
      <c r="B130" s="2" t="str">
        <f>IFERROR(VLOOKUP(MID(C130,1,LEN(C130)-3),Sheet3!$H$3:$I$14,2,FALSE),"")</f>
        <v/>
      </c>
      <c r="C130" s="2" t="str">
        <f>IFERROR(INDEX(Assessment!$D$2:$D$101, _xlfn.AGGREGATE(15, 6, ROW(Assessment!$D$2:$D$101)-ROW(Assessment!$D$2)+1/(Assessment!$L$2:$L$101="non compliant"), ROW(C130))), "")</f>
        <v/>
      </c>
      <c r="D130" s="8" t="str">
        <f>IFERROR(INDEX(Assessment!$E$2:$E$101, _xlfn.AGGREGATE(15, 6, ROW(Assessment!$E$2:$E$101)-ROW(Assessment!$E$2)+1/(Assessment!$L$2:$L$101="non compliant"), ROW(D130))), "")</f>
        <v/>
      </c>
      <c r="E130" s="2" t="str">
        <f t="shared" si="39"/>
        <v/>
      </c>
      <c r="F130" s="2" t="str">
        <f t="shared" si="40"/>
        <v/>
      </c>
      <c r="G130" s="2" t="str">
        <f t="shared" si="41"/>
        <v/>
      </c>
      <c r="H130" s="2" t="str">
        <f t="shared" si="42"/>
        <v/>
      </c>
      <c r="I130" s="2" t="str">
        <f t="shared" si="43"/>
        <v/>
      </c>
    </row>
    <row r="131" spans="2:9" s="1" customFormat="1" ht="28.5" customHeight="1" x14ac:dyDescent="0.25">
      <c r="B131" s="2" t="str">
        <f>IFERROR(VLOOKUP(MID(C131,1,LEN(C131)-3),Sheet3!$H$3:$I$14,2,FALSE),"")</f>
        <v/>
      </c>
      <c r="C131" s="2" t="str">
        <f>IFERROR(INDEX(Assessment!$D$2:$D$101, _xlfn.AGGREGATE(15, 6, ROW(Assessment!$D$2:$D$101)-ROW(Assessment!$D$2)+1/(Assessment!$L$2:$L$101="non compliant"), ROW(C131))), "")</f>
        <v/>
      </c>
      <c r="D131" s="8" t="str">
        <f>IFERROR(INDEX(Assessment!$E$2:$E$101, _xlfn.AGGREGATE(15, 6, ROW(Assessment!$E$2:$E$101)-ROW(Assessment!$E$2)+1/(Assessment!$L$2:$L$101="non compliant"), ROW(D131))), "")</f>
        <v/>
      </c>
      <c r="E131" s="2" t="str">
        <f t="shared" si="39"/>
        <v/>
      </c>
      <c r="F131" s="2" t="str">
        <f t="shared" si="40"/>
        <v/>
      </c>
      <c r="G131" s="2" t="str">
        <f t="shared" si="41"/>
        <v/>
      </c>
      <c r="H131" s="2" t="str">
        <f t="shared" si="42"/>
        <v/>
      </c>
      <c r="I131" s="2" t="str">
        <f t="shared" si="43"/>
        <v/>
      </c>
    </row>
    <row r="132" spans="2:9" s="1" customFormat="1" ht="28.5" customHeight="1" x14ac:dyDescent="0.25">
      <c r="B132" s="2" t="str">
        <f>IFERROR(VLOOKUP(MID(C132,1,LEN(C132)-3),Sheet3!$H$3:$I$14,2,FALSE),"")</f>
        <v/>
      </c>
      <c r="C132" s="2" t="str">
        <f>IFERROR(INDEX(Assessment!$D$2:$D$101, _xlfn.AGGREGATE(15, 6, ROW(Assessment!$D$2:$D$101)-ROW(Assessment!$D$2)+1/(Assessment!$L$2:$L$101="non compliant"), ROW(C132))), "")</f>
        <v/>
      </c>
      <c r="D132" s="8" t="str">
        <f>IFERROR(INDEX(Assessment!$E$2:$E$101, _xlfn.AGGREGATE(15, 6, ROW(Assessment!$E$2:$E$101)-ROW(Assessment!$E$2)+1/(Assessment!$L$2:$L$101="non compliant"), ROW(D132))), "")</f>
        <v/>
      </c>
      <c r="E132" s="2" t="str">
        <f t="shared" si="39"/>
        <v/>
      </c>
      <c r="F132" s="2" t="str">
        <f t="shared" si="40"/>
        <v/>
      </c>
      <c r="G132" s="2" t="str">
        <f t="shared" si="41"/>
        <v/>
      </c>
      <c r="H132" s="2" t="str">
        <f t="shared" si="42"/>
        <v/>
      </c>
      <c r="I132" s="2" t="str">
        <f t="shared" si="43"/>
        <v/>
      </c>
    </row>
    <row r="133" spans="2:9" ht="28.5" customHeight="1" x14ac:dyDescent="0.25">
      <c r="B133" s="2" t="str">
        <f>IFERROR(VLOOKUP(MID(C133,1,LEN(C133)-3),Sheet3!$H$3:$I$14,2,FALSE),"")</f>
        <v/>
      </c>
      <c r="C133" s="2" t="str">
        <f>IFERROR(INDEX(Assessment!$D$2:$D$101, _xlfn.AGGREGATE(15, 6, ROW(Assessment!$D$2:$D$101)-ROW(Assessment!$D$2)+1/(Assessment!$L$2:$L$101="non compliant"), ROW(C133))), "")</f>
        <v/>
      </c>
      <c r="D133" s="8" t="str">
        <f>IFERROR(INDEX(Assessment!$E$2:$E$101, _xlfn.AGGREGATE(15, 6, ROW(Assessment!$E$2:$E$101)-ROW(Assessment!$E$2)+1/(Assessment!$L$2:$L$101="non compliant"), ROW(D133))), "")</f>
        <v/>
      </c>
      <c r="E133" s="25" t="str">
        <f t="shared" si="39"/>
        <v/>
      </c>
      <c r="F133" s="25" t="str">
        <f t="shared" si="40"/>
        <v/>
      </c>
      <c r="G133" s="25" t="str">
        <f t="shared" si="41"/>
        <v/>
      </c>
      <c r="H133" s="25" t="str">
        <f t="shared" si="42"/>
        <v/>
      </c>
      <c r="I133" s="25" t="str">
        <f t="shared" si="43"/>
        <v/>
      </c>
    </row>
    <row r="134" spans="2:9" ht="28.5" customHeight="1" x14ac:dyDescent="0.25">
      <c r="B134" s="2" t="str">
        <f>IFERROR(VLOOKUP(MID(C134,1,LEN(C134)-3),Sheet3!$H$3:$I$14,2,FALSE),"")</f>
        <v/>
      </c>
      <c r="C134" s="2" t="str">
        <f>IFERROR(INDEX(Assessment!$D$2:$D$101, _xlfn.AGGREGATE(15, 6, ROW(Assessment!$D$2:$D$101)-ROW(Assessment!$D$2)+1/(Assessment!$L$2:$L$101="non compliant"), ROW(C134))), "")</f>
        <v/>
      </c>
      <c r="D134" s="8" t="str">
        <f>IFERROR(INDEX(Assessment!$E$2:$E$101, _xlfn.AGGREGATE(15, 6, ROW(Assessment!$E$2:$E$101)-ROW(Assessment!$E$2)+1/(Assessment!$L$2:$L$101="non compliant"), ROW(D134))), "")</f>
        <v/>
      </c>
      <c r="E134" s="25" t="str">
        <f t="shared" si="39"/>
        <v/>
      </c>
      <c r="F134" s="25" t="str">
        <f t="shared" si="40"/>
        <v/>
      </c>
      <c r="G134" s="25" t="str">
        <f t="shared" si="41"/>
        <v/>
      </c>
      <c r="H134" s="25" t="str">
        <f t="shared" si="42"/>
        <v/>
      </c>
      <c r="I134" s="25" t="str">
        <f t="shared" si="43"/>
        <v/>
      </c>
    </row>
    <row r="135" spans="2:9" ht="28.5" customHeight="1" x14ac:dyDescent="0.25">
      <c r="B135" s="2" t="str">
        <f>IFERROR(VLOOKUP(MID(C135,1,LEN(C135)-3),Sheet3!$H$3:$I$14,2,FALSE),"")</f>
        <v/>
      </c>
      <c r="C135" s="2" t="str">
        <f>IFERROR(INDEX(Assessment!$D$2:$D$101, _xlfn.AGGREGATE(15, 6, ROW(Assessment!$D$2:$D$101)-ROW(Assessment!$D$2)+1/(Assessment!$L$2:$L$101="non compliant"), ROW(C135))), "")</f>
        <v/>
      </c>
      <c r="D135" s="8" t="str">
        <f>IFERROR(INDEX(Assessment!$E$2:$E$101, _xlfn.AGGREGATE(15, 6, ROW(Assessment!$E$2:$E$101)-ROW(Assessment!$E$2)+1/(Assessment!$L$2:$L$101="non compliant"), ROW(D135))), "")</f>
        <v/>
      </c>
      <c r="E135" s="25" t="str">
        <f t="shared" si="39"/>
        <v/>
      </c>
      <c r="F135" s="25" t="str">
        <f t="shared" si="40"/>
        <v/>
      </c>
      <c r="G135" s="25" t="str">
        <f t="shared" si="41"/>
        <v/>
      </c>
      <c r="H135" s="25" t="str">
        <f t="shared" si="42"/>
        <v/>
      </c>
      <c r="I135" s="25" t="str">
        <f t="shared" si="43"/>
        <v/>
      </c>
    </row>
    <row r="136" spans="2:9" ht="28.5" customHeight="1" x14ac:dyDescent="0.25">
      <c r="B136" s="2" t="str">
        <f>IFERROR(VLOOKUP(MID(C136,1,LEN(C136)-3),Sheet3!$H$3:$I$14,2,FALSE),"")</f>
        <v/>
      </c>
      <c r="C136" s="2" t="str">
        <f>IFERROR(INDEX(Assessment!$D$2:$D$101, _xlfn.AGGREGATE(15, 6, ROW(Assessment!$D$2:$D$101)-ROW(Assessment!$D$2)+1/(Assessment!$L$2:$L$101="non compliant"), ROW(C136))), "")</f>
        <v/>
      </c>
      <c r="D136" s="8" t="str">
        <f>IFERROR(INDEX(Assessment!$E$2:$E$101, _xlfn.AGGREGATE(15, 6, ROW(Assessment!$E$2:$E$101)-ROW(Assessment!$E$2)+1/(Assessment!$L$2:$L$101="non compliant"), ROW(D136))), "")</f>
        <v/>
      </c>
      <c r="E136" s="25" t="str">
        <f t="shared" si="39"/>
        <v/>
      </c>
      <c r="F136" s="25" t="str">
        <f t="shared" si="40"/>
        <v/>
      </c>
      <c r="G136" s="25" t="str">
        <f t="shared" si="41"/>
        <v/>
      </c>
      <c r="H136" s="25" t="str">
        <f t="shared" si="42"/>
        <v/>
      </c>
      <c r="I136" s="25" t="str">
        <f t="shared" si="43"/>
        <v/>
      </c>
    </row>
    <row r="137" spans="2:9" ht="28.5" customHeight="1" x14ac:dyDescent="0.25">
      <c r="B137" s="2" t="str">
        <f>IFERROR(VLOOKUP(MID(C137,1,LEN(C137)-3),Sheet3!$H$3:$I$14,2,FALSE),"")</f>
        <v/>
      </c>
      <c r="C137" s="2" t="str">
        <f>IFERROR(INDEX(Assessment!$D$2:$D$101, _xlfn.AGGREGATE(15, 6, ROW(Assessment!$D$2:$D$101)-ROW(Assessment!$D$2)+1/(Assessment!$L$2:$L$101="non compliant"), ROW(C137))), "")</f>
        <v/>
      </c>
      <c r="D137" s="8" t="str">
        <f>IFERROR(INDEX(Assessment!$E$2:$E$101, _xlfn.AGGREGATE(15, 6, ROW(Assessment!$E$2:$E$101)-ROW(Assessment!$E$2)+1/(Assessment!$L$2:$L$101="non compliant"), ROW(D137))), "")</f>
        <v/>
      </c>
      <c r="E137" s="25" t="str">
        <f t="shared" si="39"/>
        <v/>
      </c>
      <c r="F137" s="25" t="str">
        <f t="shared" si="40"/>
        <v/>
      </c>
      <c r="G137" s="25" t="str">
        <f t="shared" si="41"/>
        <v/>
      </c>
      <c r="H137" s="25" t="str">
        <f t="shared" si="42"/>
        <v/>
      </c>
      <c r="I137" s="25" t="str">
        <f t="shared" si="43"/>
        <v/>
      </c>
    </row>
    <row r="138" spans="2:9" ht="28.5" customHeight="1" x14ac:dyDescent="0.25">
      <c r="B138" s="2" t="str">
        <f>IFERROR(VLOOKUP(MID(C138,1,LEN(C138)-3),Sheet3!$H$3:$I$14,2,FALSE),"")</f>
        <v/>
      </c>
      <c r="C138" s="2" t="str">
        <f>IFERROR(INDEX(Assessment!$D$2:$D$101, _xlfn.AGGREGATE(15, 6, ROW(Assessment!$D$2:$D$101)-ROW(Assessment!$D$2)+1/(Assessment!$L$2:$L$101="non compliant"), ROW(C138))), "")</f>
        <v/>
      </c>
      <c r="D138" s="8" t="str">
        <f>IFERROR(INDEX(Assessment!$E$2:$E$101, _xlfn.AGGREGATE(15, 6, ROW(Assessment!$E$2:$E$101)-ROW(Assessment!$E$2)+1/(Assessment!$L$2:$L$101="non compliant"), ROW(D138))), "")</f>
        <v/>
      </c>
      <c r="E138" s="25" t="str">
        <f t="shared" si="39"/>
        <v/>
      </c>
      <c r="F138" s="25" t="str">
        <f t="shared" si="40"/>
        <v/>
      </c>
      <c r="G138" s="25" t="str">
        <f t="shared" si="41"/>
        <v/>
      </c>
      <c r="H138" s="25" t="str">
        <f t="shared" si="42"/>
        <v/>
      </c>
      <c r="I138" s="25" t="str">
        <f t="shared" si="43"/>
        <v/>
      </c>
    </row>
    <row r="139" spans="2:9" ht="28.5" customHeight="1" x14ac:dyDescent="0.25">
      <c r="B139" s="2" t="str">
        <f>IFERROR(VLOOKUP(MID(C139,1,LEN(C139)-3),Sheet3!$H$3:$I$14,2,FALSE),"")</f>
        <v/>
      </c>
      <c r="C139" s="2" t="str">
        <f>IFERROR(INDEX(Assessment!$D$2:$D$101, _xlfn.AGGREGATE(15, 6, ROW(Assessment!$D$2:$D$101)-ROW(Assessment!$D$2)+1/(Assessment!$L$2:$L$101="non compliant"), ROW(C139))), "")</f>
        <v/>
      </c>
      <c r="D139" s="8" t="str">
        <f>IFERROR(INDEX(Assessment!$E$2:$E$101, _xlfn.AGGREGATE(15, 6, ROW(Assessment!$E$2:$E$101)-ROW(Assessment!$E$2)+1/(Assessment!$L$2:$L$101="non compliant"), ROW(D139))), "")</f>
        <v/>
      </c>
      <c r="E139" s="25" t="str">
        <f t="shared" si="39"/>
        <v/>
      </c>
      <c r="F139" s="25" t="str">
        <f t="shared" si="40"/>
        <v/>
      </c>
      <c r="G139" s="25" t="str">
        <f t="shared" si="41"/>
        <v/>
      </c>
      <c r="H139" s="25" t="str">
        <f t="shared" si="42"/>
        <v/>
      </c>
      <c r="I139" s="25" t="str">
        <f t="shared" si="43"/>
        <v/>
      </c>
    </row>
    <row r="140" spans="2:9" ht="28.5" customHeight="1" x14ac:dyDescent="0.25">
      <c r="B140" s="2" t="str">
        <f>IFERROR(VLOOKUP(MID(C140,1,LEN(C140)-3),Sheet3!$H$3:$I$14,2,FALSE),"")</f>
        <v/>
      </c>
      <c r="C140" s="2" t="str">
        <f>IFERROR(INDEX(Assessment!$D$2:$D$101, _xlfn.AGGREGATE(15, 6, ROW(Assessment!$D$2:$D$101)-ROW(Assessment!$D$2)+1/(Assessment!$L$2:$L$101="non compliant"), ROW(C140))), "")</f>
        <v/>
      </c>
      <c r="D140" s="8" t="str">
        <f>IFERROR(INDEX(Assessment!$E$2:$E$101, _xlfn.AGGREGATE(15, 6, ROW(Assessment!$E$2:$E$101)-ROW(Assessment!$E$2)+1/(Assessment!$L$2:$L$101="non compliant"), ROW(D140))), "")</f>
        <v/>
      </c>
      <c r="E140" s="25" t="str">
        <f t="shared" si="39"/>
        <v/>
      </c>
      <c r="F140" s="25" t="str">
        <f t="shared" si="40"/>
        <v/>
      </c>
      <c r="G140" s="25" t="str">
        <f t="shared" si="41"/>
        <v/>
      </c>
      <c r="H140" s="25" t="str">
        <f t="shared" si="42"/>
        <v/>
      </c>
      <c r="I140" s="25" t="str">
        <f t="shared" si="43"/>
        <v/>
      </c>
    </row>
    <row r="141" spans="2:9" ht="28.5" customHeight="1" x14ac:dyDescent="0.25">
      <c r="B141" s="2" t="str">
        <f>IFERROR(VLOOKUP(MID(C141,1,LEN(C141)-3),Sheet3!$H$3:$I$14,2,FALSE),"")</f>
        <v/>
      </c>
      <c r="C141" s="2" t="str">
        <f>IFERROR(INDEX(Assessment!$D$2:$D$101, _xlfn.AGGREGATE(15, 6, ROW(Assessment!$D$2:$D$101)-ROW(Assessment!$D$2)+1/(Assessment!$L$2:$L$101="non compliant"), ROW(C141))), "")</f>
        <v/>
      </c>
      <c r="D141" s="8" t="str">
        <f>IFERROR(INDEX(Assessment!$E$2:$E$101, _xlfn.AGGREGATE(15, 6, ROW(Assessment!$E$2:$E$101)-ROW(Assessment!$E$2)+1/(Assessment!$L$2:$L$101="non compliant"), ROW(D141))), "")</f>
        <v/>
      </c>
      <c r="E141" s="25" t="str">
        <f t="shared" si="39"/>
        <v/>
      </c>
      <c r="F141" s="25" t="str">
        <f t="shared" si="40"/>
        <v/>
      </c>
      <c r="G141" s="25" t="str">
        <f t="shared" si="41"/>
        <v/>
      </c>
      <c r="H141" s="25" t="str">
        <f t="shared" si="42"/>
        <v/>
      </c>
      <c r="I141" s="25" t="str">
        <f t="shared" si="43"/>
        <v/>
      </c>
    </row>
    <row r="142" spans="2:9" ht="28.5" customHeight="1" x14ac:dyDescent="0.25">
      <c r="B142" s="2" t="str">
        <f>IFERROR(VLOOKUP(MID(C142,1,LEN(C142)-3),Sheet3!$H$3:$I$14,2,FALSE),"")</f>
        <v/>
      </c>
      <c r="C142" s="2" t="str">
        <f>IFERROR(INDEX(Assessment!$D$2:$D$101, _xlfn.AGGREGATE(15, 6, ROW(Assessment!$D$2:$D$101)-ROW(Assessment!$D$2)+1/(Assessment!$L$2:$L$101="non compliant"), ROW(C142))), "")</f>
        <v/>
      </c>
      <c r="D142" s="8" t="str">
        <f>IFERROR(INDEX(Assessment!$E$2:$E$101, _xlfn.AGGREGATE(15, 6, ROW(Assessment!$E$2:$E$101)-ROW(Assessment!$E$2)+1/(Assessment!$L$2:$L$101="non compliant"), ROW(D142))), "")</f>
        <v/>
      </c>
      <c r="E142" s="25" t="str">
        <f t="shared" si="39"/>
        <v/>
      </c>
      <c r="F142" s="25" t="str">
        <f t="shared" si="40"/>
        <v/>
      </c>
      <c r="G142" s="25" t="str">
        <f t="shared" si="41"/>
        <v/>
      </c>
      <c r="H142" s="25" t="str">
        <f t="shared" si="42"/>
        <v/>
      </c>
      <c r="I142" s="25" t="str">
        <f t="shared" si="43"/>
        <v/>
      </c>
    </row>
    <row r="143" spans="2:9" ht="28.5" customHeight="1" x14ac:dyDescent="0.25">
      <c r="B143" s="2" t="str">
        <f>IFERROR(VLOOKUP(MID(C143,1,LEN(C143)-3),Sheet3!$H$3:$I$14,2,FALSE),"")</f>
        <v/>
      </c>
      <c r="C143" s="2" t="str">
        <f>IFERROR(INDEX(Assessment!$D$2:$D$101, _xlfn.AGGREGATE(15, 6, ROW(Assessment!$D$2:$D$101)-ROW(Assessment!$D$2)+1/(Assessment!$L$2:$L$101="non compliant"), ROW(C143))), "")</f>
        <v/>
      </c>
      <c r="D143" s="8" t="str">
        <f>IFERROR(INDEX(Assessment!$E$2:$E$101, _xlfn.AGGREGATE(15, 6, ROW(Assessment!$E$2:$E$101)-ROW(Assessment!$E$2)+1/(Assessment!$L$2:$L$101="non compliant"), ROW(D143))), "")</f>
        <v/>
      </c>
      <c r="E143" s="25" t="str">
        <f t="shared" si="39"/>
        <v/>
      </c>
      <c r="F143" s="25" t="str">
        <f t="shared" si="40"/>
        <v/>
      </c>
      <c r="G143" s="25" t="str">
        <f t="shared" si="41"/>
        <v/>
      </c>
      <c r="H143" s="25" t="str">
        <f t="shared" si="42"/>
        <v/>
      </c>
      <c r="I143" s="25" t="str">
        <f t="shared" si="43"/>
        <v/>
      </c>
    </row>
    <row r="144" spans="2:9" ht="28.5" customHeight="1" x14ac:dyDescent="0.25">
      <c r="B144" s="2" t="str">
        <f>IFERROR(VLOOKUP(MID(C144,1,LEN(C144)-3),Sheet3!$H$3:$I$14,2,FALSE),"")</f>
        <v/>
      </c>
      <c r="C144" s="2" t="str">
        <f>IFERROR(INDEX(Assessment!$D$2:$D$101, _xlfn.AGGREGATE(15, 6, ROW(Assessment!$D$2:$D$101)-ROW(Assessment!$D$2)+1/(Assessment!$L$2:$L$101="non compliant"), ROW(C144))), "")</f>
        <v/>
      </c>
      <c r="D144" s="8" t="str">
        <f>IFERROR(INDEX(Assessment!$E$2:$E$101, _xlfn.AGGREGATE(15, 6, ROW(Assessment!$E$2:$E$101)-ROW(Assessment!$E$2)+1/(Assessment!$L$2:$L$101="non compliant"), ROW(D144))), "")</f>
        <v/>
      </c>
      <c r="E144" s="25" t="str">
        <f t="shared" si="39"/>
        <v/>
      </c>
      <c r="F144" s="25" t="str">
        <f t="shared" si="40"/>
        <v/>
      </c>
      <c r="G144" s="25" t="str">
        <f t="shared" si="41"/>
        <v/>
      </c>
      <c r="H144" s="25" t="str">
        <f t="shared" si="42"/>
        <v/>
      </c>
      <c r="I144" s="25" t="str">
        <f t="shared" si="43"/>
        <v/>
      </c>
    </row>
    <row r="145" spans="2:9" ht="28.5" customHeight="1" x14ac:dyDescent="0.25">
      <c r="B145" s="2" t="str">
        <f>IFERROR(VLOOKUP(MID(C145,1,LEN(C145)-3),Sheet3!$H$3:$I$14,2,FALSE),"")</f>
        <v/>
      </c>
      <c r="C145" s="2" t="str">
        <f>IFERROR(INDEX(Assessment!$D$2:$D$101, _xlfn.AGGREGATE(15, 6, ROW(Assessment!$D$2:$D$101)-ROW(Assessment!$D$2)+1/(Assessment!$L$2:$L$101="non compliant"), ROW(C145))), "")</f>
        <v/>
      </c>
      <c r="D145" s="8" t="str">
        <f>IFERROR(INDEX(Assessment!$E$2:$E$101, _xlfn.AGGREGATE(15, 6, ROW(Assessment!$E$2:$E$101)-ROW(Assessment!$E$2)+1/(Assessment!$L$2:$L$101="non compliant"), ROW(D145))), "")</f>
        <v/>
      </c>
      <c r="E145" s="25" t="str">
        <f t="shared" si="39"/>
        <v/>
      </c>
      <c r="F145" s="25" t="str">
        <f t="shared" si="40"/>
        <v/>
      </c>
      <c r="G145" s="25" t="str">
        <f t="shared" si="41"/>
        <v/>
      </c>
      <c r="H145" s="25" t="str">
        <f t="shared" si="42"/>
        <v/>
      </c>
      <c r="I145" s="25" t="str">
        <f t="shared" si="43"/>
        <v/>
      </c>
    </row>
    <row r="146" spans="2:9" ht="28.5" customHeight="1" x14ac:dyDescent="0.25">
      <c r="B146" s="2" t="str">
        <f>IFERROR(VLOOKUP(MID(C146,1,LEN(C146)-3),Sheet3!$H$3:$I$14,2,FALSE),"")</f>
        <v/>
      </c>
      <c r="C146" s="2" t="str">
        <f>IFERROR(INDEX(Assessment!$D$2:$D$101, _xlfn.AGGREGATE(15, 6, ROW(Assessment!$D$2:$D$101)-ROW(Assessment!$D$2)+1/(Assessment!$L$2:$L$101="non compliant"), ROW(C146))), "")</f>
        <v/>
      </c>
      <c r="D146" s="8" t="str">
        <f>IFERROR(INDEX(Assessment!$E$2:$E$101, _xlfn.AGGREGATE(15, 6, ROW(Assessment!$E$2:$E$101)-ROW(Assessment!$E$2)+1/(Assessment!$L$2:$L$101="non compliant"), ROW(D146))), "")</f>
        <v/>
      </c>
      <c r="E146" s="25" t="str">
        <f t="shared" si="39"/>
        <v/>
      </c>
      <c r="F146" s="25" t="str">
        <f t="shared" si="40"/>
        <v/>
      </c>
      <c r="G146" s="25" t="str">
        <f t="shared" si="41"/>
        <v/>
      </c>
      <c r="H146" s="25" t="str">
        <f t="shared" si="42"/>
        <v/>
      </c>
      <c r="I146" s="25" t="str">
        <f t="shared" si="43"/>
        <v/>
      </c>
    </row>
    <row r="147" spans="2:9" ht="28.5" customHeight="1" x14ac:dyDescent="0.25">
      <c r="B147" s="2" t="str">
        <f>IFERROR(VLOOKUP(MID(C147,1,LEN(C147)-3),Sheet3!$H$3:$I$14,2,FALSE),"")</f>
        <v/>
      </c>
      <c r="C147" s="2" t="str">
        <f>IFERROR(INDEX(Assessment!$D$2:$D$101, _xlfn.AGGREGATE(15, 6, ROW(Assessment!$D$2:$D$101)-ROW(Assessment!$D$2)+1/(Assessment!$L$2:$L$101="non compliant"), ROW(C147))), "")</f>
        <v/>
      </c>
      <c r="D147" s="8" t="str">
        <f>IFERROR(INDEX(Assessment!$E$2:$E$101, _xlfn.AGGREGATE(15, 6, ROW(Assessment!$E$2:$E$101)-ROW(Assessment!$E$2)+1/(Assessment!$L$2:$L$101="non compliant"), ROW(D147))), "")</f>
        <v/>
      </c>
      <c r="E147" s="25" t="str">
        <f t="shared" si="39"/>
        <v/>
      </c>
      <c r="F147" s="25" t="str">
        <f t="shared" si="40"/>
        <v/>
      </c>
      <c r="G147" s="25" t="str">
        <f t="shared" si="41"/>
        <v/>
      </c>
      <c r="H147" s="25" t="str">
        <f t="shared" si="42"/>
        <v/>
      </c>
      <c r="I147" s="25" t="str">
        <f t="shared" si="43"/>
        <v/>
      </c>
    </row>
    <row r="148" spans="2:9" ht="28.5" customHeight="1" x14ac:dyDescent="0.25">
      <c r="B148" s="2" t="str">
        <f>IFERROR(VLOOKUP(MID(C148,1,LEN(C148)-3),Sheet3!$H$3:$I$14,2,FALSE),"")</f>
        <v/>
      </c>
      <c r="C148" s="2" t="str">
        <f>IFERROR(INDEX(Assessment!$D$2:$D$101, _xlfn.AGGREGATE(15, 6, ROW(Assessment!$D$2:$D$101)-ROW(Assessment!$D$2)+1/(Assessment!$L$2:$L$101="non compliant"), ROW(C148))), "")</f>
        <v/>
      </c>
      <c r="D148" s="8" t="str">
        <f>IFERROR(INDEX(Assessment!$E$2:$E$101, _xlfn.AGGREGATE(15, 6, ROW(Assessment!$E$2:$E$101)-ROW(Assessment!$E$2)+1/(Assessment!$L$2:$L$101="non compliant"), ROW(D148))), "")</f>
        <v/>
      </c>
      <c r="E148" s="25" t="str">
        <f t="shared" si="39"/>
        <v/>
      </c>
      <c r="F148" s="25" t="str">
        <f t="shared" si="40"/>
        <v/>
      </c>
      <c r="G148" s="25" t="str">
        <f t="shared" si="41"/>
        <v/>
      </c>
      <c r="H148" s="25" t="str">
        <f t="shared" si="42"/>
        <v/>
      </c>
      <c r="I148" s="25" t="str">
        <f t="shared" si="43"/>
        <v/>
      </c>
    </row>
    <row r="149" spans="2:9" ht="28.5" customHeight="1" x14ac:dyDescent="0.25">
      <c r="B149" s="2" t="str">
        <f>IFERROR(VLOOKUP(MID(C149,1,LEN(C149)-3),Sheet3!$H$3:$I$14,2,FALSE),"")</f>
        <v/>
      </c>
      <c r="C149" s="2" t="str">
        <f>IFERROR(INDEX(Assessment!$D$2:$D$101, _xlfn.AGGREGATE(15, 6, ROW(Assessment!$D$2:$D$101)-ROW(Assessment!$D$2)+1/(Assessment!$L$2:$L$101="non compliant"), ROW(C149))), "")</f>
        <v/>
      </c>
      <c r="D149" s="8" t="str">
        <f>IFERROR(INDEX(Assessment!$E$2:$E$101, _xlfn.AGGREGATE(15, 6, ROW(Assessment!$E$2:$E$101)-ROW(Assessment!$E$2)+1/(Assessment!$L$2:$L$101="non compliant"), ROW(D149))), "")</f>
        <v/>
      </c>
      <c r="E149" s="25" t="str">
        <f t="shared" si="39"/>
        <v/>
      </c>
      <c r="F149" s="25" t="str">
        <f t="shared" si="40"/>
        <v/>
      </c>
      <c r="G149" s="25" t="str">
        <f t="shared" si="41"/>
        <v/>
      </c>
      <c r="H149" s="25" t="str">
        <f t="shared" si="42"/>
        <v/>
      </c>
      <c r="I149" s="25" t="str">
        <f t="shared" si="43"/>
        <v/>
      </c>
    </row>
    <row r="150" spans="2:9" ht="28.5" customHeight="1" x14ac:dyDescent="0.25">
      <c r="B150" s="2" t="str">
        <f>IFERROR(VLOOKUP(MID(C150,1,LEN(C150)-3),Sheet3!$H$3:$I$14,2,FALSE),"")</f>
        <v/>
      </c>
      <c r="C150" s="2" t="str">
        <f>IFERROR(INDEX(Assessment!$D$2:$D$101, _xlfn.AGGREGATE(15, 6, ROW(Assessment!$D$2:$D$101)-ROW(Assessment!$D$2)+1/(Assessment!$L$2:$L$101="non compliant"), ROW(C150))), "")</f>
        <v/>
      </c>
      <c r="D150" s="8" t="str">
        <f>IFERROR(INDEX(Assessment!$E$2:$E$101, _xlfn.AGGREGATE(15, 6, ROW(Assessment!$E$2:$E$101)-ROW(Assessment!$E$2)+1/(Assessment!$L$2:$L$101="non compliant"), ROW(D150))), "")</f>
        <v/>
      </c>
      <c r="E150" s="25" t="str">
        <f t="shared" si="39"/>
        <v/>
      </c>
      <c r="F150" s="25" t="str">
        <f t="shared" si="40"/>
        <v/>
      </c>
      <c r="G150" s="25" t="str">
        <f t="shared" si="41"/>
        <v/>
      </c>
      <c r="H150" s="25" t="str">
        <f t="shared" si="42"/>
        <v/>
      </c>
      <c r="I150" s="25" t="str">
        <f t="shared" si="43"/>
        <v/>
      </c>
    </row>
    <row r="151" spans="2:9" ht="28.5" customHeight="1" x14ac:dyDescent="0.25">
      <c r="B151" s="2" t="str">
        <f>IFERROR(VLOOKUP(MID(C151,1,LEN(C151)-3),Sheet3!$H$3:$I$14,2,FALSE),"")</f>
        <v/>
      </c>
      <c r="C151" s="2" t="str">
        <f>IFERROR(INDEX(Assessment!$D$2:$D$101, _xlfn.AGGREGATE(15, 6, ROW(Assessment!$D$2:$D$101)-ROW(Assessment!$D$2)+1/(Assessment!$L$2:$L$101="non compliant"), ROW(C151))), "")</f>
        <v/>
      </c>
      <c r="D151" s="8" t="str">
        <f>IFERROR(INDEX(Assessment!$E$2:$E$101, _xlfn.AGGREGATE(15, 6, ROW(Assessment!$E$2:$E$101)-ROW(Assessment!$E$2)+1/(Assessment!$L$2:$L$101="non compliant"), ROW(D151))), "")</f>
        <v/>
      </c>
      <c r="E151" s="25" t="str">
        <f t="shared" si="39"/>
        <v/>
      </c>
      <c r="F151" s="25" t="str">
        <f t="shared" si="40"/>
        <v/>
      </c>
      <c r="G151" s="25" t="str">
        <f t="shared" si="41"/>
        <v/>
      </c>
      <c r="H151" s="25" t="str">
        <f t="shared" si="42"/>
        <v/>
      </c>
      <c r="I151" s="25" t="str">
        <f t="shared" si="43"/>
        <v/>
      </c>
    </row>
    <row r="152" spans="2:9" ht="28.5" customHeight="1" x14ac:dyDescent="0.25">
      <c r="B152" s="2" t="str">
        <f>IFERROR(VLOOKUP(MID(C152,1,LEN(C152)-3),Sheet3!$H$3:$I$14,2,FALSE),"")</f>
        <v/>
      </c>
      <c r="C152" s="2" t="str">
        <f>IFERROR(INDEX(Assessment!$D$2:$D$101, _xlfn.AGGREGATE(15, 6, ROW(Assessment!$D$2:$D$101)-ROW(Assessment!$D$2)+1/(Assessment!$L$2:$L$101="non compliant"), ROW(C152))), "")</f>
        <v/>
      </c>
      <c r="D152" s="8" t="str">
        <f>IFERROR(INDEX(Assessment!$E$2:$E$101, _xlfn.AGGREGATE(15, 6, ROW(Assessment!$E$2:$E$101)-ROW(Assessment!$E$2)+1/(Assessment!$L$2:$L$101="non compliant"), ROW(D152))), "")</f>
        <v/>
      </c>
      <c r="E152" s="25" t="str">
        <f t="shared" si="39"/>
        <v/>
      </c>
      <c r="F152" s="25" t="str">
        <f t="shared" si="40"/>
        <v/>
      </c>
      <c r="G152" s="25" t="str">
        <f t="shared" si="41"/>
        <v/>
      </c>
      <c r="H152" s="25" t="str">
        <f t="shared" si="42"/>
        <v/>
      </c>
      <c r="I152" s="25" t="str">
        <f t="shared" si="43"/>
        <v/>
      </c>
    </row>
    <row r="153" spans="2:9" ht="28.5" customHeight="1" x14ac:dyDescent="0.25">
      <c r="B153" s="2" t="str">
        <f>IFERROR(VLOOKUP(MID(C153,1,LEN(C153)-3),Sheet3!$H$3:$I$14,2,FALSE),"")</f>
        <v/>
      </c>
      <c r="C153" s="2" t="str">
        <f>IFERROR(INDEX(Assessment!$D$2:$D$101, _xlfn.AGGREGATE(15, 6, ROW(Assessment!$D$2:$D$101)-ROW(Assessment!$D$2)+1/(Assessment!$L$2:$L$101="non compliant"), ROW(C153))), "")</f>
        <v/>
      </c>
      <c r="D153" s="8" t="str">
        <f>IFERROR(INDEX(Assessment!$E$2:$E$101, _xlfn.AGGREGATE(15, 6, ROW(Assessment!$E$2:$E$101)-ROW(Assessment!$E$2)+1/(Assessment!$L$2:$L$101="non compliant"), ROW(D153))), "")</f>
        <v/>
      </c>
      <c r="E153" s="25" t="str">
        <f t="shared" si="39"/>
        <v/>
      </c>
      <c r="F153" s="25" t="str">
        <f t="shared" si="40"/>
        <v/>
      </c>
      <c r="G153" s="25" t="str">
        <f t="shared" si="41"/>
        <v/>
      </c>
      <c r="H153" s="25" t="str">
        <f t="shared" si="42"/>
        <v/>
      </c>
      <c r="I153" s="25" t="str">
        <f t="shared" si="43"/>
        <v/>
      </c>
    </row>
    <row r="154" spans="2:9" ht="28.5" customHeight="1" x14ac:dyDescent="0.25">
      <c r="B154" s="2" t="str">
        <f>IFERROR(VLOOKUP(MID(C154,1,LEN(C154)-3),Sheet3!$H$3:$I$14,2,FALSE),"")</f>
        <v/>
      </c>
      <c r="C154" s="2" t="str">
        <f>IFERROR(INDEX(Assessment!$D$2:$D$101, _xlfn.AGGREGATE(15, 6, ROW(Assessment!$D$2:$D$101)-ROW(Assessment!$D$2)+1/(Assessment!$L$2:$L$101="non compliant"), ROW(C154))), "")</f>
        <v/>
      </c>
      <c r="D154" s="8" t="str">
        <f>IFERROR(INDEX(Assessment!$E$2:$E$101, _xlfn.AGGREGATE(15, 6, ROW(Assessment!$E$2:$E$101)-ROW(Assessment!$E$2)+1/(Assessment!$L$2:$L$101="non compliant"), ROW(D154))), "")</f>
        <v/>
      </c>
      <c r="E154" s="25" t="str">
        <f t="shared" si="39"/>
        <v/>
      </c>
      <c r="F154" s="25" t="str">
        <f t="shared" si="40"/>
        <v/>
      </c>
      <c r="G154" s="25" t="str">
        <f t="shared" si="41"/>
        <v/>
      </c>
      <c r="H154" s="25" t="str">
        <f t="shared" si="42"/>
        <v/>
      </c>
      <c r="I154" s="25" t="str">
        <f t="shared" si="43"/>
        <v/>
      </c>
    </row>
    <row r="155" spans="2:9" ht="28.5" customHeight="1" x14ac:dyDescent="0.25">
      <c r="B155" s="2" t="str">
        <f>IFERROR(VLOOKUP(MID(C155,1,LEN(C155)-3),Sheet3!$H$3:$I$14,2,FALSE),"")</f>
        <v/>
      </c>
      <c r="C155" s="2" t="str">
        <f>IFERROR(INDEX(Assessment!$D$2:$D$101, _xlfn.AGGREGATE(15, 6, ROW(Assessment!$D$2:$D$101)-ROW(Assessment!$D$2)+1/(Assessment!$L$2:$L$101="non compliant"), ROW(C155))), "")</f>
        <v/>
      </c>
      <c r="D155" s="8" t="str">
        <f>IFERROR(INDEX(Assessment!$E$2:$E$101, _xlfn.AGGREGATE(15, 6, ROW(Assessment!$E$2:$E$101)-ROW(Assessment!$E$2)+1/(Assessment!$L$2:$L$101="non compliant"), ROW(D155))), "")</f>
        <v/>
      </c>
      <c r="E155" s="25" t="str">
        <f t="shared" si="39"/>
        <v/>
      </c>
      <c r="F155" s="25" t="str">
        <f t="shared" si="40"/>
        <v/>
      </c>
      <c r="G155" s="25" t="str">
        <f t="shared" si="41"/>
        <v/>
      </c>
      <c r="H155" s="25" t="str">
        <f t="shared" si="42"/>
        <v/>
      </c>
      <c r="I155" s="25" t="str">
        <f t="shared" si="43"/>
        <v/>
      </c>
    </row>
    <row r="156" spans="2:9" ht="28.5" customHeight="1" x14ac:dyDescent="0.25">
      <c r="B156" s="2" t="str">
        <f>IFERROR(VLOOKUP(MID(C156,1,LEN(C156)-3),Sheet3!$H$3:$I$14,2,FALSE),"")</f>
        <v/>
      </c>
      <c r="C156" s="2" t="str">
        <f>IFERROR(INDEX(Assessment!$D$2:$D$101, _xlfn.AGGREGATE(15, 6, ROW(Assessment!$D$2:$D$101)-ROW(Assessment!$D$2)+1/(Assessment!$L$2:$L$101="non compliant"), ROW(C156))), "")</f>
        <v/>
      </c>
      <c r="D156" s="8" t="str">
        <f>IFERROR(INDEX(Assessment!$E$2:$E$101, _xlfn.AGGREGATE(15, 6, ROW(Assessment!$E$2:$E$101)-ROW(Assessment!$E$2)+1/(Assessment!$L$2:$L$101="non compliant"), ROW(D156))), "")</f>
        <v/>
      </c>
      <c r="E156" s="25" t="str">
        <f t="shared" si="39"/>
        <v/>
      </c>
      <c r="F156" s="25" t="str">
        <f t="shared" si="40"/>
        <v/>
      </c>
      <c r="G156" s="25" t="str">
        <f t="shared" si="41"/>
        <v/>
      </c>
      <c r="H156" s="25" t="str">
        <f t="shared" si="42"/>
        <v/>
      </c>
      <c r="I156" s="25" t="str">
        <f t="shared" si="43"/>
        <v/>
      </c>
    </row>
    <row r="157" spans="2:9" ht="28.5" customHeight="1" x14ac:dyDescent="0.25">
      <c r="B157" s="2" t="str">
        <f>IFERROR(VLOOKUP(MID(C157,1,LEN(C157)-3),Sheet3!$H$3:$I$14,2,FALSE),"")</f>
        <v/>
      </c>
      <c r="C157" s="2" t="str">
        <f>IFERROR(INDEX(Assessment!$D$2:$D$101, _xlfn.AGGREGATE(15, 6, ROW(Assessment!$D$2:$D$101)-ROW(Assessment!$D$2)+1/(Assessment!$L$2:$L$101="non compliant"), ROW(C157))), "")</f>
        <v/>
      </c>
      <c r="D157" s="8" t="str">
        <f>IFERROR(INDEX(Assessment!$E$2:$E$101, _xlfn.AGGREGATE(15, 6, ROW(Assessment!$E$2:$E$101)-ROW(Assessment!$E$2)+1/(Assessment!$L$2:$L$101="non compliant"), ROW(D157))), "")</f>
        <v/>
      </c>
      <c r="E157" s="25" t="str">
        <f t="shared" si="39"/>
        <v/>
      </c>
      <c r="F157" s="25" t="str">
        <f t="shared" si="40"/>
        <v/>
      </c>
      <c r="G157" s="25" t="str">
        <f t="shared" si="41"/>
        <v/>
      </c>
      <c r="H157" s="25" t="str">
        <f t="shared" si="42"/>
        <v/>
      </c>
      <c r="I157" s="25" t="str">
        <f t="shared" si="43"/>
        <v/>
      </c>
    </row>
    <row r="158" spans="2:9" ht="28.5" customHeight="1" x14ac:dyDescent="0.25">
      <c r="B158" s="2" t="str">
        <f>IFERROR(VLOOKUP(MID(C158,1,LEN(C158)-3),Sheet3!$H$3:$I$14,2,FALSE),"")</f>
        <v/>
      </c>
      <c r="C158" s="2" t="str">
        <f>IFERROR(INDEX(Assessment!$D$2:$D$101, _xlfn.AGGREGATE(15, 6, ROW(Assessment!$D$2:$D$101)-ROW(Assessment!$D$2)+1/(Assessment!$L$2:$L$101="non compliant"), ROW(C158))), "")</f>
        <v/>
      </c>
      <c r="D158" s="8" t="str">
        <f>IFERROR(INDEX(Assessment!$E$2:$E$101, _xlfn.AGGREGATE(15, 6, ROW(Assessment!$E$2:$E$101)-ROW(Assessment!$E$2)+1/(Assessment!$L$2:$L$101="non compliant"), ROW(D158))), "")</f>
        <v/>
      </c>
      <c r="E158" s="25" t="str">
        <f t="shared" si="39"/>
        <v/>
      </c>
      <c r="F158" s="25" t="str">
        <f t="shared" si="40"/>
        <v/>
      </c>
      <c r="G158" s="25" t="str">
        <f t="shared" si="41"/>
        <v/>
      </c>
      <c r="H158" s="25" t="str">
        <f t="shared" si="42"/>
        <v/>
      </c>
      <c r="I158" s="25" t="str">
        <f t="shared" si="43"/>
        <v/>
      </c>
    </row>
    <row r="159" spans="2:9" ht="28.5" customHeight="1" x14ac:dyDescent="0.25">
      <c r="B159" s="2" t="str">
        <f>IFERROR(VLOOKUP(MID(C159,1,LEN(C159)-3),Sheet3!$H$3:$I$14,2,FALSE),"")</f>
        <v/>
      </c>
      <c r="C159" s="2" t="str">
        <f>IFERROR(INDEX(Assessment!$D$2:$D$101, _xlfn.AGGREGATE(15, 6, ROW(Assessment!$D$2:$D$101)-ROW(Assessment!$D$2)+1/(Assessment!$L$2:$L$101="non compliant"), ROW(C159))), "")</f>
        <v/>
      </c>
      <c r="D159" s="8" t="str">
        <f>IFERROR(INDEX(Assessment!$E$2:$E$101, _xlfn.AGGREGATE(15, 6, ROW(Assessment!$E$2:$E$101)-ROW(Assessment!$E$2)+1/(Assessment!$L$2:$L$101="non compliant"), ROW(D159))), "")</f>
        <v/>
      </c>
      <c r="E159" s="25" t="str">
        <f t="shared" si="39"/>
        <v/>
      </c>
      <c r="F159" s="25" t="str">
        <f t="shared" si="40"/>
        <v/>
      </c>
      <c r="G159" s="25" t="str">
        <f t="shared" si="41"/>
        <v/>
      </c>
      <c r="H159" s="25" t="str">
        <f t="shared" si="42"/>
        <v/>
      </c>
      <c r="I159" s="25" t="str">
        <f t="shared" si="43"/>
        <v/>
      </c>
    </row>
    <row r="160" spans="2:9" ht="28.5" customHeight="1" x14ac:dyDescent="0.25">
      <c r="B160" s="2" t="str">
        <f>IFERROR(VLOOKUP(MID(C160,1,LEN(C160)-3),Sheet3!$H$3:$I$14,2,FALSE),"")</f>
        <v/>
      </c>
      <c r="C160" s="2" t="str">
        <f>IFERROR(INDEX(Assessment!$D$2:$D$101, _xlfn.AGGREGATE(15, 6, ROW(Assessment!$D$2:$D$101)-ROW(Assessment!$D$2)+1/(Assessment!$L$2:$L$101="non compliant"), ROW(C160))), "")</f>
        <v/>
      </c>
      <c r="D160" s="8" t="str">
        <f>IFERROR(INDEX(Assessment!$E$2:$E$101, _xlfn.AGGREGATE(15, 6, ROW(Assessment!$E$2:$E$101)-ROW(Assessment!$E$2)+1/(Assessment!$L$2:$L$101="non compliant"), ROW(D160))), "")</f>
        <v/>
      </c>
      <c r="E160" s="25" t="str">
        <f t="shared" si="39"/>
        <v/>
      </c>
      <c r="F160" s="25" t="str">
        <f t="shared" si="40"/>
        <v/>
      </c>
      <c r="G160" s="25" t="str">
        <f t="shared" si="41"/>
        <v/>
      </c>
      <c r="H160" s="25" t="str">
        <f t="shared" si="42"/>
        <v/>
      </c>
      <c r="I160" s="25" t="str">
        <f t="shared" si="43"/>
        <v/>
      </c>
    </row>
    <row r="161" spans="2:9" ht="28.5" customHeight="1" x14ac:dyDescent="0.25">
      <c r="B161" s="2" t="str">
        <f>IFERROR(VLOOKUP(MID(C161,1,LEN(C161)-3),Sheet3!$H$3:$I$14,2,FALSE),"")</f>
        <v/>
      </c>
      <c r="C161" s="2" t="str">
        <f>IFERROR(INDEX(Assessment!$D$2:$D$101, _xlfn.AGGREGATE(15, 6, ROW(Assessment!$D$2:$D$101)-ROW(Assessment!$D$2)+1/(Assessment!$L$2:$L$101="non compliant"), ROW(C161))), "")</f>
        <v/>
      </c>
      <c r="D161" s="8" t="str">
        <f>IFERROR(INDEX(Assessment!$E$2:$E$101, _xlfn.AGGREGATE(15, 6, ROW(Assessment!$E$2:$E$101)-ROW(Assessment!$E$2)+1/(Assessment!$L$2:$L$101="non compliant"), ROW(D161))), "")</f>
        <v/>
      </c>
      <c r="E161" s="25" t="str">
        <f t="shared" si="39"/>
        <v/>
      </c>
      <c r="F161" s="25" t="str">
        <f t="shared" si="40"/>
        <v/>
      </c>
      <c r="G161" s="25" t="str">
        <f t="shared" si="41"/>
        <v/>
      </c>
      <c r="H161" s="25" t="str">
        <f t="shared" si="42"/>
        <v/>
      </c>
      <c r="I161" s="25" t="str">
        <f t="shared" si="43"/>
        <v/>
      </c>
    </row>
    <row r="162" spans="2:9" ht="28.5" customHeight="1" x14ac:dyDescent="0.25">
      <c r="B162" s="2" t="str">
        <f>IFERROR(VLOOKUP(MID(C162,1,LEN(C162)-3),Sheet3!$H$3:$I$14,2,FALSE),"")</f>
        <v/>
      </c>
      <c r="C162" s="2" t="str">
        <f>IFERROR(INDEX(Assessment!$D$2:$D$101, _xlfn.AGGREGATE(15, 6, ROW(Assessment!$D$2:$D$101)-ROW(Assessment!$D$2)+1/(Assessment!$L$2:$L$101="non compliant"), ROW(C162))), "")</f>
        <v/>
      </c>
      <c r="D162" s="8" t="str">
        <f>IFERROR(INDEX(Assessment!$E$2:$E$101, _xlfn.AGGREGATE(15, 6, ROW(Assessment!$E$2:$E$101)-ROW(Assessment!$E$2)+1/(Assessment!$L$2:$L$101="non compliant"), ROW(D162))), "")</f>
        <v/>
      </c>
      <c r="E162" s="25" t="str">
        <f t="shared" si="39"/>
        <v/>
      </c>
      <c r="F162" s="25" t="str">
        <f t="shared" si="40"/>
        <v/>
      </c>
      <c r="G162" s="25" t="str">
        <f t="shared" si="41"/>
        <v/>
      </c>
      <c r="H162" s="25" t="str">
        <f t="shared" si="42"/>
        <v/>
      </c>
      <c r="I162" s="25" t="str">
        <f t="shared" si="43"/>
        <v/>
      </c>
    </row>
    <row r="163" spans="2:9" ht="28.5" customHeight="1" x14ac:dyDescent="0.25">
      <c r="B163" s="2" t="str">
        <f>IFERROR(VLOOKUP(MID(C163,1,LEN(C163)-3),Sheet3!$H$3:$I$14,2,FALSE),"")</f>
        <v/>
      </c>
      <c r="C163" s="2" t="str">
        <f>IFERROR(INDEX(Assessment!$D$2:$D$101, _xlfn.AGGREGATE(15, 6, ROW(Assessment!$D$2:$D$101)-ROW(Assessment!$D$2)+1/(Assessment!$L$2:$L$101="non compliant"), ROW(C163))), "")</f>
        <v/>
      </c>
      <c r="D163" s="8" t="str">
        <f>IFERROR(INDEX(Assessment!$E$2:$E$101, _xlfn.AGGREGATE(15, 6, ROW(Assessment!$E$2:$E$101)-ROW(Assessment!$E$2)+1/(Assessment!$L$2:$L$101="non compliant"), ROW(D163))), "")</f>
        <v/>
      </c>
      <c r="E163" s="25" t="str">
        <f t="shared" si="39"/>
        <v/>
      </c>
      <c r="F163" s="25" t="str">
        <f t="shared" si="40"/>
        <v/>
      </c>
      <c r="G163" s="25" t="str">
        <f t="shared" si="41"/>
        <v/>
      </c>
      <c r="H163" s="25" t="str">
        <f t="shared" si="42"/>
        <v/>
      </c>
      <c r="I163" s="25" t="str">
        <f t="shared" si="43"/>
        <v/>
      </c>
    </row>
    <row r="164" spans="2:9" ht="28.5" customHeight="1" x14ac:dyDescent="0.25">
      <c r="B164" s="2" t="str">
        <f>IFERROR(VLOOKUP(MID(C164,1,LEN(C164)-3),Sheet3!$H$3:$I$14,2,FALSE),"")</f>
        <v/>
      </c>
      <c r="C164" s="2" t="str">
        <f>IFERROR(INDEX(Assessment!$D$2:$D$101, _xlfn.AGGREGATE(15, 6, ROW(Assessment!$D$2:$D$101)-ROW(Assessment!$D$2)+1/(Assessment!$L$2:$L$101="non compliant"), ROW(C164))), "")</f>
        <v/>
      </c>
      <c r="D164" s="8" t="str">
        <f>IFERROR(INDEX(Assessment!$E$2:$E$101, _xlfn.AGGREGATE(15, 6, ROW(Assessment!$E$2:$E$101)-ROW(Assessment!$E$2)+1/(Assessment!$L$2:$L$101="non compliant"), ROW(D164))), "")</f>
        <v/>
      </c>
      <c r="E164" s="25" t="str">
        <f t="shared" si="39"/>
        <v/>
      </c>
      <c r="F164" s="25" t="str">
        <f t="shared" si="40"/>
        <v/>
      </c>
      <c r="G164" s="25" t="str">
        <f t="shared" si="41"/>
        <v/>
      </c>
      <c r="H164" s="25" t="str">
        <f t="shared" si="42"/>
        <v/>
      </c>
      <c r="I164" s="25" t="str">
        <f t="shared" si="43"/>
        <v/>
      </c>
    </row>
    <row r="165" spans="2:9" ht="28.5" customHeight="1" x14ac:dyDescent="0.25">
      <c r="B165" s="2" t="str">
        <f>IFERROR(VLOOKUP(MID(C165,1,LEN(C165)-3),Sheet3!$H$3:$I$14,2,FALSE),"")</f>
        <v/>
      </c>
      <c r="C165" s="2" t="str">
        <f>IFERROR(INDEX(Assessment!$D$2:$D$101, _xlfn.AGGREGATE(15, 6, ROW(Assessment!$D$2:$D$101)-ROW(Assessment!$D$2)+1/(Assessment!$L$2:$L$101="non compliant"), ROW(C165))), "")</f>
        <v/>
      </c>
      <c r="D165" s="8" t="str">
        <f>IFERROR(INDEX(Assessment!$E$2:$E$101, _xlfn.AGGREGATE(15, 6, ROW(Assessment!$E$2:$E$101)-ROW(Assessment!$E$2)+1/(Assessment!$L$2:$L$101="non compliant"), ROW(D165))), "")</f>
        <v/>
      </c>
      <c r="E165" s="25" t="str">
        <f t="shared" ref="E165:E228" si="44">IF(D165&lt;&gt;"", "To be filled by the Privacy Team","")</f>
        <v/>
      </c>
      <c r="F165" s="25" t="str">
        <f t="shared" ref="F165:F228" si="45">IF(E165&lt;&gt;"", "To be filled by the Privacy Team","")</f>
        <v/>
      </c>
      <c r="G165" s="25" t="str">
        <f t="shared" ref="G165:G228" si="46">IF(F165&lt;&gt;"", "To be filled by the Privacy Team","")</f>
        <v/>
      </c>
      <c r="H165" s="25" t="str">
        <f t="shared" ref="H165:H228" si="47">IF(G165&lt;&gt;"", "To be filled by the Privacy Team","")</f>
        <v/>
      </c>
      <c r="I165" s="25" t="str">
        <f t="shared" ref="I165:I228" si="48">IF(H165&lt;&gt;"", "Yet to Start","")</f>
        <v/>
      </c>
    </row>
    <row r="166" spans="2:9" ht="28.5" customHeight="1" x14ac:dyDescent="0.25">
      <c r="B166" s="2" t="str">
        <f>IFERROR(VLOOKUP(MID(C166,1,LEN(C166)-3),Sheet3!$H$3:$I$14,2,FALSE),"")</f>
        <v/>
      </c>
      <c r="C166" s="2" t="str">
        <f>IFERROR(INDEX(Assessment!$D$2:$D$101, _xlfn.AGGREGATE(15, 6, ROW(Assessment!$D$2:$D$101)-ROW(Assessment!$D$2)+1/(Assessment!$L$2:$L$101="non compliant"), ROW(C166))), "")</f>
        <v/>
      </c>
      <c r="D166" s="8" t="str">
        <f>IFERROR(INDEX(Assessment!$E$2:$E$101, _xlfn.AGGREGATE(15, 6, ROW(Assessment!$E$2:$E$101)-ROW(Assessment!$E$2)+1/(Assessment!$L$2:$L$101="non compliant"), ROW(D166))), "")</f>
        <v/>
      </c>
      <c r="E166" s="25" t="str">
        <f t="shared" si="44"/>
        <v/>
      </c>
      <c r="F166" s="25" t="str">
        <f t="shared" si="45"/>
        <v/>
      </c>
      <c r="G166" s="25" t="str">
        <f t="shared" si="46"/>
        <v/>
      </c>
      <c r="H166" s="25" t="str">
        <f t="shared" si="47"/>
        <v/>
      </c>
      <c r="I166" s="25" t="str">
        <f t="shared" si="48"/>
        <v/>
      </c>
    </row>
    <row r="167" spans="2:9" ht="28.5" customHeight="1" x14ac:dyDescent="0.25">
      <c r="B167" s="2" t="str">
        <f>IFERROR(VLOOKUP(MID(C167,1,LEN(C167)-3),Sheet3!$H$3:$I$14,2,FALSE),"")</f>
        <v/>
      </c>
      <c r="C167" s="2" t="str">
        <f>IFERROR(INDEX(Assessment!$D$2:$D$101, _xlfn.AGGREGATE(15, 6, ROW(Assessment!$D$2:$D$101)-ROW(Assessment!$D$2)+1/(Assessment!$L$2:$L$101="non compliant"), ROW(C167))), "")</f>
        <v/>
      </c>
      <c r="D167" s="8" t="str">
        <f>IFERROR(INDEX(Assessment!$E$2:$E$101, _xlfn.AGGREGATE(15, 6, ROW(Assessment!$E$2:$E$101)-ROW(Assessment!$E$2)+1/(Assessment!$L$2:$L$101="non compliant"), ROW(D167))), "")</f>
        <v/>
      </c>
      <c r="E167" s="25" t="str">
        <f t="shared" si="44"/>
        <v/>
      </c>
      <c r="F167" s="25" t="str">
        <f t="shared" si="45"/>
        <v/>
      </c>
      <c r="G167" s="25" t="str">
        <f t="shared" si="46"/>
        <v/>
      </c>
      <c r="H167" s="25" t="str">
        <f t="shared" si="47"/>
        <v/>
      </c>
      <c r="I167" s="25" t="str">
        <f t="shared" si="48"/>
        <v/>
      </c>
    </row>
    <row r="168" spans="2:9" ht="28.5" customHeight="1" x14ac:dyDescent="0.25">
      <c r="B168" s="2" t="str">
        <f>IFERROR(VLOOKUP(MID(C168,1,LEN(C168)-3),Sheet3!$H$3:$I$14,2,FALSE),"")</f>
        <v/>
      </c>
      <c r="C168" s="2" t="str">
        <f>IFERROR(INDEX(Assessment!$D$2:$D$101, _xlfn.AGGREGATE(15, 6, ROW(Assessment!$D$2:$D$101)-ROW(Assessment!$D$2)+1/(Assessment!$L$2:$L$101="non compliant"), ROW(C168))), "")</f>
        <v/>
      </c>
      <c r="D168" s="8" t="str">
        <f>IFERROR(INDEX(Assessment!$E$2:$E$101, _xlfn.AGGREGATE(15, 6, ROW(Assessment!$E$2:$E$101)-ROW(Assessment!$E$2)+1/(Assessment!$L$2:$L$101="non compliant"), ROW(D168))), "")</f>
        <v/>
      </c>
      <c r="E168" s="25" t="str">
        <f t="shared" si="44"/>
        <v/>
      </c>
      <c r="F168" s="25" t="str">
        <f t="shared" si="45"/>
        <v/>
      </c>
      <c r="G168" s="25" t="str">
        <f t="shared" si="46"/>
        <v/>
      </c>
      <c r="H168" s="25" t="str">
        <f t="shared" si="47"/>
        <v/>
      </c>
      <c r="I168" s="25" t="str">
        <f t="shared" si="48"/>
        <v/>
      </c>
    </row>
    <row r="169" spans="2:9" ht="28.5" customHeight="1" x14ac:dyDescent="0.25">
      <c r="B169" s="2" t="str">
        <f>IFERROR(VLOOKUP(MID(C169,1,LEN(C169)-3),Sheet3!$H$3:$I$14,2,FALSE),"")</f>
        <v/>
      </c>
      <c r="C169" s="2" t="str">
        <f>IFERROR(INDEX(Assessment!$D$2:$D$101, _xlfn.AGGREGATE(15, 6, ROW(Assessment!$D$2:$D$101)-ROW(Assessment!$D$2)+1/(Assessment!$L$2:$L$101="non compliant"), ROW(C169))), "")</f>
        <v/>
      </c>
      <c r="D169" s="8" t="str">
        <f>IFERROR(INDEX(Assessment!$E$2:$E$101, _xlfn.AGGREGATE(15, 6, ROW(Assessment!$E$2:$E$101)-ROW(Assessment!$E$2)+1/(Assessment!$L$2:$L$101="non compliant"), ROW(D169))), "")</f>
        <v/>
      </c>
      <c r="E169" s="25" t="str">
        <f t="shared" si="44"/>
        <v/>
      </c>
      <c r="F169" s="25" t="str">
        <f t="shared" si="45"/>
        <v/>
      </c>
      <c r="G169" s="25" t="str">
        <f t="shared" si="46"/>
        <v/>
      </c>
      <c r="H169" s="25" t="str">
        <f t="shared" si="47"/>
        <v/>
      </c>
      <c r="I169" s="25" t="str">
        <f t="shared" si="48"/>
        <v/>
      </c>
    </row>
    <row r="170" spans="2:9" ht="28.5" customHeight="1" x14ac:dyDescent="0.25">
      <c r="B170" s="2" t="str">
        <f>IFERROR(VLOOKUP(MID(C170,1,LEN(C170)-3),Sheet3!$H$3:$I$14,2,FALSE),"")</f>
        <v/>
      </c>
      <c r="C170" s="2" t="str">
        <f>IFERROR(INDEX(Assessment!$D$2:$D$101, _xlfn.AGGREGATE(15, 6, ROW(Assessment!$D$2:$D$101)-ROW(Assessment!$D$2)+1/(Assessment!$L$2:$L$101="non compliant"), ROW(C170))), "")</f>
        <v/>
      </c>
      <c r="D170" s="8" t="str">
        <f>IFERROR(INDEX(Assessment!$E$2:$E$101, _xlfn.AGGREGATE(15, 6, ROW(Assessment!$E$2:$E$101)-ROW(Assessment!$E$2)+1/(Assessment!$L$2:$L$101="non compliant"), ROW(D170))), "")</f>
        <v/>
      </c>
      <c r="E170" s="25" t="str">
        <f t="shared" si="44"/>
        <v/>
      </c>
      <c r="F170" s="25" t="str">
        <f t="shared" si="45"/>
        <v/>
      </c>
      <c r="G170" s="25" t="str">
        <f t="shared" si="46"/>
        <v/>
      </c>
      <c r="H170" s="25" t="str">
        <f t="shared" si="47"/>
        <v/>
      </c>
      <c r="I170" s="25" t="str">
        <f t="shared" si="48"/>
        <v/>
      </c>
    </row>
    <row r="171" spans="2:9" ht="28.5" customHeight="1" x14ac:dyDescent="0.25">
      <c r="B171" s="2" t="str">
        <f>IFERROR(VLOOKUP(MID(C171,1,LEN(C171)-3),Sheet3!$H$3:$I$14,2,FALSE),"")</f>
        <v/>
      </c>
      <c r="C171" s="2" t="str">
        <f>IFERROR(INDEX(Assessment!$D$2:$D$101, _xlfn.AGGREGATE(15, 6, ROW(Assessment!$D$2:$D$101)-ROW(Assessment!$D$2)+1/(Assessment!$L$2:$L$101="non compliant"), ROW(C171))), "")</f>
        <v/>
      </c>
      <c r="D171" s="8" t="str">
        <f>IFERROR(INDEX(Assessment!$E$2:$E$101, _xlfn.AGGREGATE(15, 6, ROW(Assessment!$E$2:$E$101)-ROW(Assessment!$E$2)+1/(Assessment!$L$2:$L$101="non compliant"), ROW(D171))), "")</f>
        <v/>
      </c>
      <c r="E171" s="25" t="str">
        <f t="shared" si="44"/>
        <v/>
      </c>
      <c r="F171" s="25" t="str">
        <f t="shared" si="45"/>
        <v/>
      </c>
      <c r="G171" s="25" t="str">
        <f t="shared" si="46"/>
        <v/>
      </c>
      <c r="H171" s="25" t="str">
        <f t="shared" si="47"/>
        <v/>
      </c>
      <c r="I171" s="25" t="str">
        <f t="shared" si="48"/>
        <v/>
      </c>
    </row>
    <row r="172" spans="2:9" ht="28.5" customHeight="1" x14ac:dyDescent="0.25">
      <c r="B172" s="2" t="str">
        <f>IFERROR(VLOOKUP(MID(C172,1,LEN(C172)-3),Sheet3!$H$3:$I$14,2,FALSE),"")</f>
        <v/>
      </c>
      <c r="C172" s="2" t="str">
        <f>IFERROR(INDEX(Assessment!$D$2:$D$101, _xlfn.AGGREGATE(15, 6, ROW(Assessment!$D$2:$D$101)-ROW(Assessment!$D$2)+1/(Assessment!$L$2:$L$101="non compliant"), ROW(C172))), "")</f>
        <v/>
      </c>
      <c r="D172" s="8" t="str">
        <f>IFERROR(INDEX(Assessment!$E$2:$E$101, _xlfn.AGGREGATE(15, 6, ROW(Assessment!$E$2:$E$101)-ROW(Assessment!$E$2)+1/(Assessment!$L$2:$L$101="non compliant"), ROW(D172))), "")</f>
        <v/>
      </c>
      <c r="E172" s="25" t="str">
        <f t="shared" si="44"/>
        <v/>
      </c>
      <c r="F172" s="25" t="str">
        <f t="shared" si="45"/>
        <v/>
      </c>
      <c r="G172" s="25" t="str">
        <f t="shared" si="46"/>
        <v/>
      </c>
      <c r="H172" s="25" t="str">
        <f t="shared" si="47"/>
        <v/>
      </c>
      <c r="I172" s="25" t="str">
        <f t="shared" si="48"/>
        <v/>
      </c>
    </row>
    <row r="173" spans="2:9" ht="28.5" customHeight="1" x14ac:dyDescent="0.25">
      <c r="B173" s="2" t="str">
        <f>IFERROR(VLOOKUP(MID(C173,1,LEN(C173)-3),Sheet3!$H$3:$I$14,2,FALSE),"")</f>
        <v/>
      </c>
      <c r="C173" s="2" t="str">
        <f>IFERROR(INDEX(Assessment!$D$2:$D$101, _xlfn.AGGREGATE(15, 6, ROW(Assessment!$D$2:$D$101)-ROW(Assessment!$D$2)+1/(Assessment!$L$2:$L$101="non compliant"), ROW(C173))), "")</f>
        <v/>
      </c>
      <c r="D173" s="8" t="str">
        <f>IFERROR(INDEX(Assessment!$E$2:$E$101, _xlfn.AGGREGATE(15, 6, ROW(Assessment!$E$2:$E$101)-ROW(Assessment!$E$2)+1/(Assessment!$L$2:$L$101="non compliant"), ROW(D173))), "")</f>
        <v/>
      </c>
      <c r="E173" s="25" t="str">
        <f t="shared" si="44"/>
        <v/>
      </c>
      <c r="F173" s="25" t="str">
        <f t="shared" si="45"/>
        <v/>
      </c>
      <c r="G173" s="25" t="str">
        <f t="shared" si="46"/>
        <v/>
      </c>
      <c r="H173" s="25" t="str">
        <f t="shared" si="47"/>
        <v/>
      </c>
      <c r="I173" s="25" t="str">
        <f t="shared" si="48"/>
        <v/>
      </c>
    </row>
    <row r="174" spans="2:9" ht="28.5" customHeight="1" x14ac:dyDescent="0.25">
      <c r="B174" s="2" t="str">
        <f>IFERROR(VLOOKUP(MID(C174,1,LEN(C174)-3),Sheet3!$H$3:$I$14,2,FALSE),"")</f>
        <v/>
      </c>
      <c r="C174" s="2" t="str">
        <f>IFERROR(INDEX(Assessment!$D$2:$D$101, _xlfn.AGGREGATE(15, 6, ROW(Assessment!$D$2:$D$101)-ROW(Assessment!$D$2)+1/(Assessment!$L$2:$L$101="non compliant"), ROW(C174))), "")</f>
        <v/>
      </c>
      <c r="D174" s="8" t="str">
        <f>IFERROR(INDEX(Assessment!$E$2:$E$101, _xlfn.AGGREGATE(15, 6, ROW(Assessment!$E$2:$E$101)-ROW(Assessment!$E$2)+1/(Assessment!$L$2:$L$101="non compliant"), ROW(D174))), "")</f>
        <v/>
      </c>
      <c r="E174" s="25" t="str">
        <f t="shared" si="44"/>
        <v/>
      </c>
      <c r="F174" s="25" t="str">
        <f t="shared" si="45"/>
        <v/>
      </c>
      <c r="G174" s="25" t="str">
        <f t="shared" si="46"/>
        <v/>
      </c>
      <c r="H174" s="25" t="str">
        <f t="shared" si="47"/>
        <v/>
      </c>
      <c r="I174" s="25" t="str">
        <f t="shared" si="48"/>
        <v/>
      </c>
    </row>
    <row r="175" spans="2:9" ht="28.5" customHeight="1" x14ac:dyDescent="0.25">
      <c r="B175" s="2" t="str">
        <f>IFERROR(VLOOKUP(MID(C175,1,LEN(C175)-3),Sheet3!$H$3:$I$14,2,FALSE),"")</f>
        <v/>
      </c>
      <c r="C175" s="2" t="str">
        <f>IFERROR(INDEX(Assessment!$D$2:$D$101, _xlfn.AGGREGATE(15, 6, ROW(Assessment!$D$2:$D$101)-ROW(Assessment!$D$2)+1/(Assessment!$L$2:$L$101="non compliant"), ROW(C175))), "")</f>
        <v/>
      </c>
      <c r="D175" s="8" t="str">
        <f>IFERROR(INDEX(Assessment!$E$2:$E$101, _xlfn.AGGREGATE(15, 6, ROW(Assessment!$E$2:$E$101)-ROW(Assessment!$E$2)+1/(Assessment!$L$2:$L$101="non compliant"), ROW(D175))), "")</f>
        <v/>
      </c>
      <c r="E175" s="25" t="str">
        <f t="shared" si="44"/>
        <v/>
      </c>
      <c r="F175" s="25" t="str">
        <f t="shared" si="45"/>
        <v/>
      </c>
      <c r="G175" s="25" t="str">
        <f t="shared" si="46"/>
        <v/>
      </c>
      <c r="H175" s="25" t="str">
        <f t="shared" si="47"/>
        <v/>
      </c>
      <c r="I175" s="25" t="str">
        <f t="shared" si="48"/>
        <v/>
      </c>
    </row>
    <row r="176" spans="2:9" ht="28.5" customHeight="1" x14ac:dyDescent="0.25">
      <c r="B176" s="2" t="str">
        <f>IFERROR(VLOOKUP(MID(C176,1,LEN(C176)-3),Sheet3!$H$3:$I$14,2,FALSE),"")</f>
        <v/>
      </c>
      <c r="C176" s="2" t="str">
        <f>IFERROR(INDEX(Assessment!$D$2:$D$101, _xlfn.AGGREGATE(15, 6, ROW(Assessment!$D$2:$D$101)-ROW(Assessment!$D$2)+1/(Assessment!$L$2:$L$101="non compliant"), ROW(C176))), "")</f>
        <v/>
      </c>
      <c r="D176" s="8" t="str">
        <f>IFERROR(INDEX(Assessment!$E$2:$E$101, _xlfn.AGGREGATE(15, 6, ROW(Assessment!$E$2:$E$101)-ROW(Assessment!$E$2)+1/(Assessment!$L$2:$L$101="non compliant"), ROW(D176))), "")</f>
        <v/>
      </c>
      <c r="E176" s="25" t="str">
        <f t="shared" si="44"/>
        <v/>
      </c>
      <c r="F176" s="25" t="str">
        <f t="shared" si="45"/>
        <v/>
      </c>
      <c r="G176" s="25" t="str">
        <f t="shared" si="46"/>
        <v/>
      </c>
      <c r="H176" s="25" t="str">
        <f t="shared" si="47"/>
        <v/>
      </c>
      <c r="I176" s="25" t="str">
        <f t="shared" si="48"/>
        <v/>
      </c>
    </row>
    <row r="177" spans="2:9" ht="28.5" customHeight="1" x14ac:dyDescent="0.25">
      <c r="B177" s="2" t="str">
        <f>IFERROR(VLOOKUP(MID(C177,1,LEN(C177)-3),Sheet3!$H$3:$I$14,2,FALSE),"")</f>
        <v/>
      </c>
      <c r="C177" s="2" t="str">
        <f>IFERROR(INDEX(Assessment!$D$2:$D$101, _xlfn.AGGREGATE(15, 6, ROW(Assessment!$D$2:$D$101)-ROW(Assessment!$D$2)+1/(Assessment!$L$2:$L$101="non compliant"), ROW(C177))), "")</f>
        <v/>
      </c>
      <c r="D177" s="8" t="str">
        <f>IFERROR(INDEX(Assessment!$E$2:$E$101, _xlfn.AGGREGATE(15, 6, ROW(Assessment!$E$2:$E$101)-ROW(Assessment!$E$2)+1/(Assessment!$L$2:$L$101="non compliant"), ROW(D177))), "")</f>
        <v/>
      </c>
      <c r="E177" s="25" t="str">
        <f t="shared" si="44"/>
        <v/>
      </c>
      <c r="F177" s="25" t="str">
        <f t="shared" si="45"/>
        <v/>
      </c>
      <c r="G177" s="25" t="str">
        <f t="shared" si="46"/>
        <v/>
      </c>
      <c r="H177" s="25" t="str">
        <f t="shared" si="47"/>
        <v/>
      </c>
      <c r="I177" s="25" t="str">
        <f t="shared" si="48"/>
        <v/>
      </c>
    </row>
    <row r="178" spans="2:9" ht="28.5" customHeight="1" x14ac:dyDescent="0.25">
      <c r="B178" s="2" t="str">
        <f>IFERROR(VLOOKUP(MID(C178,1,LEN(C178)-3),Sheet3!$H$3:$I$14,2,FALSE),"")</f>
        <v/>
      </c>
      <c r="C178" s="2" t="str">
        <f>IFERROR(INDEX(Assessment!$D$2:$D$101, _xlfn.AGGREGATE(15, 6, ROW(Assessment!$D$2:$D$101)-ROW(Assessment!$D$2)+1/(Assessment!$L$2:$L$101="non compliant"), ROW(C178))), "")</f>
        <v/>
      </c>
      <c r="D178" s="8" t="str">
        <f>IFERROR(INDEX(Assessment!$E$2:$E$101, _xlfn.AGGREGATE(15, 6, ROW(Assessment!$E$2:$E$101)-ROW(Assessment!$E$2)+1/(Assessment!$L$2:$L$101="non compliant"), ROW(D178))), "")</f>
        <v/>
      </c>
      <c r="E178" s="25" t="str">
        <f t="shared" si="44"/>
        <v/>
      </c>
      <c r="F178" s="25" t="str">
        <f t="shared" si="45"/>
        <v/>
      </c>
      <c r="G178" s="25" t="str">
        <f t="shared" si="46"/>
        <v/>
      </c>
      <c r="H178" s="25" t="str">
        <f t="shared" si="47"/>
        <v/>
      </c>
      <c r="I178" s="25" t="str">
        <f t="shared" si="48"/>
        <v/>
      </c>
    </row>
    <row r="179" spans="2:9" ht="28.5" customHeight="1" x14ac:dyDescent="0.25">
      <c r="B179" s="2" t="str">
        <f>IFERROR(VLOOKUP(MID(C179,1,LEN(C179)-3),Sheet3!$H$3:$I$14,2,FALSE),"")</f>
        <v/>
      </c>
      <c r="C179" s="2" t="str">
        <f>IFERROR(INDEX(Assessment!$D$2:$D$101, _xlfn.AGGREGATE(15, 6, ROW(Assessment!$D$2:$D$101)-ROW(Assessment!$D$2)+1/(Assessment!$L$2:$L$101="non compliant"), ROW(C179))), "")</f>
        <v/>
      </c>
      <c r="D179" s="8" t="str">
        <f>IFERROR(INDEX(Assessment!$E$2:$E$101, _xlfn.AGGREGATE(15, 6, ROW(Assessment!$E$2:$E$101)-ROW(Assessment!$E$2)+1/(Assessment!$L$2:$L$101="non compliant"), ROW(D179))), "")</f>
        <v/>
      </c>
      <c r="E179" s="25" t="str">
        <f t="shared" si="44"/>
        <v/>
      </c>
      <c r="F179" s="25" t="str">
        <f t="shared" si="45"/>
        <v/>
      </c>
      <c r="G179" s="25" t="str">
        <f t="shared" si="46"/>
        <v/>
      </c>
      <c r="H179" s="25" t="str">
        <f t="shared" si="47"/>
        <v/>
      </c>
      <c r="I179" s="25" t="str">
        <f t="shared" si="48"/>
        <v/>
      </c>
    </row>
    <row r="180" spans="2:9" ht="28.5" customHeight="1" x14ac:dyDescent="0.25">
      <c r="B180" s="2" t="str">
        <f>IFERROR(VLOOKUP(MID(C180,1,LEN(C180)-3),Sheet3!$H$3:$I$14,2,FALSE),"")</f>
        <v/>
      </c>
      <c r="C180" s="2" t="str">
        <f>IFERROR(INDEX(Assessment!$D$2:$D$101, _xlfn.AGGREGATE(15, 6, ROW(Assessment!$D$2:$D$101)-ROW(Assessment!$D$2)+1/(Assessment!$L$2:$L$101="non compliant"), ROW(C180))), "")</f>
        <v/>
      </c>
      <c r="D180" s="8" t="str">
        <f>IFERROR(INDEX(Assessment!$E$2:$E$101, _xlfn.AGGREGATE(15, 6, ROW(Assessment!$E$2:$E$101)-ROW(Assessment!$E$2)+1/(Assessment!$L$2:$L$101="non compliant"), ROW(D180))), "")</f>
        <v/>
      </c>
      <c r="E180" s="25" t="str">
        <f t="shared" si="44"/>
        <v/>
      </c>
      <c r="F180" s="25" t="str">
        <f t="shared" si="45"/>
        <v/>
      </c>
      <c r="G180" s="25" t="str">
        <f t="shared" si="46"/>
        <v/>
      </c>
      <c r="H180" s="25" t="str">
        <f t="shared" si="47"/>
        <v/>
      </c>
      <c r="I180" s="25" t="str">
        <f t="shared" si="48"/>
        <v/>
      </c>
    </row>
    <row r="181" spans="2:9" ht="28.5" customHeight="1" x14ac:dyDescent="0.25">
      <c r="B181" s="2" t="str">
        <f>IFERROR(VLOOKUP(MID(C181,1,LEN(C181)-3),Sheet3!$H$3:$I$14,2,FALSE),"")</f>
        <v/>
      </c>
      <c r="C181" s="2" t="str">
        <f>IFERROR(INDEX(Assessment!$D$2:$D$101, _xlfn.AGGREGATE(15, 6, ROW(Assessment!$D$2:$D$101)-ROW(Assessment!$D$2)+1/(Assessment!$L$2:$L$101="non compliant"), ROW(C181))), "")</f>
        <v/>
      </c>
      <c r="D181" s="8" t="str">
        <f>IFERROR(INDEX(Assessment!$E$2:$E$101, _xlfn.AGGREGATE(15, 6, ROW(Assessment!$E$2:$E$101)-ROW(Assessment!$E$2)+1/(Assessment!$L$2:$L$101="non compliant"), ROW(D181))), "")</f>
        <v/>
      </c>
      <c r="E181" s="25" t="str">
        <f t="shared" si="44"/>
        <v/>
      </c>
      <c r="F181" s="25" t="str">
        <f t="shared" si="45"/>
        <v/>
      </c>
      <c r="G181" s="25" t="str">
        <f t="shared" si="46"/>
        <v/>
      </c>
      <c r="H181" s="25" t="str">
        <f t="shared" si="47"/>
        <v/>
      </c>
      <c r="I181" s="25" t="str">
        <f t="shared" si="48"/>
        <v/>
      </c>
    </row>
    <row r="182" spans="2:9" ht="28.5" customHeight="1" x14ac:dyDescent="0.25">
      <c r="B182" s="2" t="str">
        <f>IFERROR(VLOOKUP(MID(C182,1,LEN(C182)-3),Sheet3!$H$3:$I$14,2,FALSE),"")</f>
        <v/>
      </c>
      <c r="C182" s="2" t="str">
        <f>IFERROR(INDEX(Assessment!$D$2:$D$101, _xlfn.AGGREGATE(15, 6, ROW(Assessment!$D$2:$D$101)-ROW(Assessment!$D$2)+1/(Assessment!$L$2:$L$101="non compliant"), ROW(C182))), "")</f>
        <v/>
      </c>
      <c r="D182" s="8" t="str">
        <f>IFERROR(INDEX(Assessment!$E$2:$E$101, _xlfn.AGGREGATE(15, 6, ROW(Assessment!$E$2:$E$101)-ROW(Assessment!$E$2)+1/(Assessment!$L$2:$L$101="non compliant"), ROW(D182))), "")</f>
        <v/>
      </c>
      <c r="E182" s="25" t="str">
        <f t="shared" si="44"/>
        <v/>
      </c>
      <c r="F182" s="25" t="str">
        <f t="shared" si="45"/>
        <v/>
      </c>
      <c r="G182" s="25" t="str">
        <f t="shared" si="46"/>
        <v/>
      </c>
      <c r="H182" s="25" t="str">
        <f t="shared" si="47"/>
        <v/>
      </c>
      <c r="I182" s="25" t="str">
        <f t="shared" si="48"/>
        <v/>
      </c>
    </row>
    <row r="183" spans="2:9" ht="28.5" customHeight="1" x14ac:dyDescent="0.25">
      <c r="B183" s="2" t="str">
        <f>IFERROR(VLOOKUP(MID(C183,1,LEN(C183)-3),Sheet3!$H$3:$I$14,2,FALSE),"")</f>
        <v/>
      </c>
      <c r="C183" s="2" t="str">
        <f>IFERROR(INDEX(Assessment!$D$2:$D$101, _xlfn.AGGREGATE(15, 6, ROW(Assessment!$D$2:$D$101)-ROW(Assessment!$D$2)+1/(Assessment!$L$2:$L$101="non compliant"), ROW(C183))), "")</f>
        <v/>
      </c>
      <c r="D183" s="8" t="str">
        <f>IFERROR(INDEX(Assessment!$E$2:$E$101, _xlfn.AGGREGATE(15, 6, ROW(Assessment!$E$2:$E$101)-ROW(Assessment!$E$2)+1/(Assessment!$L$2:$L$101="non compliant"), ROW(D183))), "")</f>
        <v/>
      </c>
      <c r="E183" s="25" t="str">
        <f t="shared" si="44"/>
        <v/>
      </c>
      <c r="F183" s="25" t="str">
        <f t="shared" si="45"/>
        <v/>
      </c>
      <c r="G183" s="25" t="str">
        <f t="shared" si="46"/>
        <v/>
      </c>
      <c r="H183" s="25" t="str">
        <f t="shared" si="47"/>
        <v/>
      </c>
      <c r="I183" s="25" t="str">
        <f t="shared" si="48"/>
        <v/>
      </c>
    </row>
    <row r="184" spans="2:9" ht="28.5" customHeight="1" x14ac:dyDescent="0.25">
      <c r="B184" s="2" t="str">
        <f>IFERROR(VLOOKUP(MID(C184,1,LEN(C184)-3),Sheet3!$H$3:$I$14,2,FALSE),"")</f>
        <v/>
      </c>
      <c r="C184" s="2" t="str">
        <f>IFERROR(INDEX(Assessment!$D$2:$D$101, _xlfn.AGGREGATE(15, 6, ROW(Assessment!$D$2:$D$101)-ROW(Assessment!$D$2)+1/(Assessment!$L$2:$L$101="non compliant"), ROW(C184))), "")</f>
        <v/>
      </c>
      <c r="D184" s="8" t="str">
        <f>IFERROR(INDEX(Assessment!$E$2:$E$101, _xlfn.AGGREGATE(15, 6, ROW(Assessment!$E$2:$E$101)-ROW(Assessment!$E$2)+1/(Assessment!$L$2:$L$101="non compliant"), ROW(D184))), "")</f>
        <v/>
      </c>
      <c r="E184" s="25" t="str">
        <f t="shared" si="44"/>
        <v/>
      </c>
      <c r="F184" s="25" t="str">
        <f t="shared" si="45"/>
        <v/>
      </c>
      <c r="G184" s="25" t="str">
        <f t="shared" si="46"/>
        <v/>
      </c>
      <c r="H184" s="25" t="str">
        <f t="shared" si="47"/>
        <v/>
      </c>
      <c r="I184" s="25" t="str">
        <f t="shared" si="48"/>
        <v/>
      </c>
    </row>
    <row r="185" spans="2:9" ht="28.5" customHeight="1" x14ac:dyDescent="0.25">
      <c r="B185" s="2" t="str">
        <f>IFERROR(VLOOKUP(MID(C185,1,LEN(C185)-3),Sheet3!$H$3:$I$14,2,FALSE),"")</f>
        <v/>
      </c>
      <c r="C185" s="2" t="str">
        <f>IFERROR(INDEX(Assessment!$D$2:$D$101, _xlfn.AGGREGATE(15, 6, ROW(Assessment!$D$2:$D$101)-ROW(Assessment!$D$2)+1/(Assessment!$L$2:$L$101="non compliant"), ROW(C185))), "")</f>
        <v/>
      </c>
      <c r="D185" s="8" t="str">
        <f>IFERROR(INDEX(Assessment!$E$2:$E$101, _xlfn.AGGREGATE(15, 6, ROW(Assessment!$E$2:$E$101)-ROW(Assessment!$E$2)+1/(Assessment!$L$2:$L$101="non compliant"), ROW(D185))), "")</f>
        <v/>
      </c>
      <c r="E185" s="25" t="str">
        <f t="shared" si="44"/>
        <v/>
      </c>
      <c r="F185" s="25" t="str">
        <f t="shared" si="45"/>
        <v/>
      </c>
      <c r="G185" s="25" t="str">
        <f t="shared" si="46"/>
        <v/>
      </c>
      <c r="H185" s="25" t="str">
        <f t="shared" si="47"/>
        <v/>
      </c>
      <c r="I185" s="25" t="str">
        <f t="shared" si="48"/>
        <v/>
      </c>
    </row>
    <row r="186" spans="2:9" ht="28.5" customHeight="1" x14ac:dyDescent="0.25">
      <c r="B186" s="2" t="str">
        <f>IFERROR(VLOOKUP(MID(C186,1,LEN(C186)-3),Sheet3!$H$3:$I$14,2,FALSE),"")</f>
        <v/>
      </c>
      <c r="C186" s="2" t="str">
        <f>IFERROR(INDEX(Assessment!$D$2:$D$101, _xlfn.AGGREGATE(15, 6, ROW(Assessment!$D$2:$D$101)-ROW(Assessment!$D$2)+1/(Assessment!$L$2:$L$101="non compliant"), ROW(C186))), "")</f>
        <v/>
      </c>
      <c r="D186" s="8" t="str">
        <f>IFERROR(INDEX(Assessment!$E$2:$E$101, _xlfn.AGGREGATE(15, 6, ROW(Assessment!$E$2:$E$101)-ROW(Assessment!$E$2)+1/(Assessment!$L$2:$L$101="non compliant"), ROW(D186))), "")</f>
        <v/>
      </c>
      <c r="E186" s="25" t="str">
        <f t="shared" si="44"/>
        <v/>
      </c>
      <c r="F186" s="25" t="str">
        <f t="shared" si="45"/>
        <v/>
      </c>
      <c r="G186" s="25" t="str">
        <f t="shared" si="46"/>
        <v/>
      </c>
      <c r="H186" s="25" t="str">
        <f t="shared" si="47"/>
        <v/>
      </c>
      <c r="I186" s="25" t="str">
        <f t="shared" si="48"/>
        <v/>
      </c>
    </row>
    <row r="187" spans="2:9" ht="28.5" customHeight="1" x14ac:dyDescent="0.25">
      <c r="B187" s="2" t="str">
        <f>IFERROR(VLOOKUP(MID(C187,1,LEN(C187)-3),Sheet3!$H$3:$I$14,2,FALSE),"")</f>
        <v/>
      </c>
      <c r="C187" s="2" t="str">
        <f>IFERROR(INDEX(Assessment!$D$2:$D$101, _xlfn.AGGREGATE(15, 6, ROW(Assessment!$D$2:$D$101)-ROW(Assessment!$D$2)+1/(Assessment!$L$2:$L$101="non compliant"), ROW(C187))), "")</f>
        <v/>
      </c>
      <c r="D187" s="8" t="str">
        <f>IFERROR(INDEX(Assessment!$E$2:$E$101, _xlfn.AGGREGATE(15, 6, ROW(Assessment!$E$2:$E$101)-ROW(Assessment!$E$2)+1/(Assessment!$L$2:$L$101="non compliant"), ROW(D187))), "")</f>
        <v/>
      </c>
      <c r="E187" s="25" t="str">
        <f t="shared" si="44"/>
        <v/>
      </c>
      <c r="F187" s="25" t="str">
        <f t="shared" si="45"/>
        <v/>
      </c>
      <c r="G187" s="25" t="str">
        <f t="shared" si="46"/>
        <v/>
      </c>
      <c r="H187" s="25" t="str">
        <f t="shared" si="47"/>
        <v/>
      </c>
      <c r="I187" s="25" t="str">
        <f t="shared" si="48"/>
        <v/>
      </c>
    </row>
    <row r="188" spans="2:9" ht="28.5" customHeight="1" x14ac:dyDescent="0.25">
      <c r="B188" s="2" t="str">
        <f>IFERROR(VLOOKUP(MID(C188,1,LEN(C188)-3),Sheet3!$H$3:$I$14,2,FALSE),"")</f>
        <v/>
      </c>
      <c r="C188" s="2" t="str">
        <f>IFERROR(INDEX(Assessment!$D$2:$D$101, _xlfn.AGGREGATE(15, 6, ROW(Assessment!$D$2:$D$101)-ROW(Assessment!$D$2)+1/(Assessment!$L$2:$L$101="non compliant"), ROW(C188))), "")</f>
        <v/>
      </c>
      <c r="D188" s="8" t="str">
        <f>IFERROR(INDEX(Assessment!$E$2:$E$101, _xlfn.AGGREGATE(15, 6, ROW(Assessment!$E$2:$E$101)-ROW(Assessment!$E$2)+1/(Assessment!$L$2:$L$101="non compliant"), ROW(D188))), "")</f>
        <v/>
      </c>
      <c r="E188" s="25" t="str">
        <f t="shared" si="44"/>
        <v/>
      </c>
      <c r="F188" s="25" t="str">
        <f t="shared" si="45"/>
        <v/>
      </c>
      <c r="G188" s="25" t="str">
        <f t="shared" si="46"/>
        <v/>
      </c>
      <c r="H188" s="25" t="str">
        <f t="shared" si="47"/>
        <v/>
      </c>
      <c r="I188" s="25" t="str">
        <f t="shared" si="48"/>
        <v/>
      </c>
    </row>
    <row r="189" spans="2:9" ht="28.5" customHeight="1" x14ac:dyDescent="0.25">
      <c r="B189" s="2" t="str">
        <f>IFERROR(VLOOKUP(MID(C189,1,LEN(C189)-3),Sheet3!$H$3:$I$14,2,FALSE),"")</f>
        <v/>
      </c>
      <c r="C189" s="2" t="str">
        <f>IFERROR(INDEX(Assessment!$D$2:$D$101, _xlfn.AGGREGATE(15, 6, ROW(Assessment!$D$2:$D$101)-ROW(Assessment!$D$2)+1/(Assessment!$L$2:$L$101="non compliant"), ROW(C189))), "")</f>
        <v/>
      </c>
      <c r="D189" s="8" t="str">
        <f>IFERROR(INDEX(Assessment!$E$2:$E$101, _xlfn.AGGREGATE(15, 6, ROW(Assessment!$E$2:$E$101)-ROW(Assessment!$E$2)+1/(Assessment!$L$2:$L$101="non compliant"), ROW(D189))), "")</f>
        <v/>
      </c>
      <c r="E189" s="25" t="str">
        <f t="shared" si="44"/>
        <v/>
      </c>
      <c r="F189" s="25" t="str">
        <f t="shared" si="45"/>
        <v/>
      </c>
      <c r="G189" s="25" t="str">
        <f t="shared" si="46"/>
        <v/>
      </c>
      <c r="H189" s="25" t="str">
        <f t="shared" si="47"/>
        <v/>
      </c>
      <c r="I189" s="25" t="str">
        <f t="shared" si="48"/>
        <v/>
      </c>
    </row>
    <row r="190" spans="2:9" ht="28.5" customHeight="1" x14ac:dyDescent="0.25">
      <c r="B190" s="2" t="str">
        <f>IFERROR(VLOOKUP(MID(C190,1,LEN(C190)-3),Sheet3!$H$3:$I$14,2,FALSE),"")</f>
        <v/>
      </c>
      <c r="C190" s="2" t="str">
        <f>IFERROR(INDEX(Assessment!$D$2:$D$101, _xlfn.AGGREGATE(15, 6, ROW(Assessment!$D$2:$D$101)-ROW(Assessment!$D$2)+1/(Assessment!$L$2:$L$101="non compliant"), ROW(C190))), "")</f>
        <v/>
      </c>
      <c r="D190" s="8" t="str">
        <f>IFERROR(INDEX(Assessment!$E$2:$E$101, _xlfn.AGGREGATE(15, 6, ROW(Assessment!$E$2:$E$101)-ROW(Assessment!$E$2)+1/(Assessment!$L$2:$L$101="non compliant"), ROW(D190))), "")</f>
        <v/>
      </c>
      <c r="E190" s="25" t="str">
        <f t="shared" si="44"/>
        <v/>
      </c>
      <c r="F190" s="25" t="str">
        <f t="shared" si="45"/>
        <v/>
      </c>
      <c r="G190" s="25" t="str">
        <f t="shared" si="46"/>
        <v/>
      </c>
      <c r="H190" s="25" t="str">
        <f t="shared" si="47"/>
        <v/>
      </c>
      <c r="I190" s="25" t="str">
        <f t="shared" si="48"/>
        <v/>
      </c>
    </row>
    <row r="191" spans="2:9" ht="28.5" customHeight="1" x14ac:dyDescent="0.25">
      <c r="B191" s="2" t="str">
        <f>IFERROR(VLOOKUP(MID(C191,1,LEN(C191)-3),Sheet3!$H$3:$I$14,2,FALSE),"")</f>
        <v/>
      </c>
      <c r="C191" s="2" t="str">
        <f>IFERROR(INDEX(Assessment!$D$2:$D$101, _xlfn.AGGREGATE(15, 6, ROW(Assessment!$D$2:$D$101)-ROW(Assessment!$D$2)+1/(Assessment!$L$2:$L$101="non compliant"), ROW(C191))), "")</f>
        <v/>
      </c>
      <c r="D191" s="8" t="str">
        <f>IFERROR(INDEX(Assessment!$E$2:$E$101, _xlfn.AGGREGATE(15, 6, ROW(Assessment!$E$2:$E$101)-ROW(Assessment!$E$2)+1/(Assessment!$L$2:$L$101="non compliant"), ROW(D191))), "")</f>
        <v/>
      </c>
      <c r="E191" s="25" t="str">
        <f t="shared" si="44"/>
        <v/>
      </c>
      <c r="F191" s="25" t="str">
        <f t="shared" si="45"/>
        <v/>
      </c>
      <c r="G191" s="25" t="str">
        <f t="shared" si="46"/>
        <v/>
      </c>
      <c r="H191" s="25" t="str">
        <f t="shared" si="47"/>
        <v/>
      </c>
      <c r="I191" s="25" t="str">
        <f t="shared" si="48"/>
        <v/>
      </c>
    </row>
    <row r="192" spans="2:9" ht="28.5" customHeight="1" x14ac:dyDescent="0.25">
      <c r="B192" s="2" t="str">
        <f>IFERROR(VLOOKUP(MID(C192,1,LEN(C192)-3),Sheet3!$H$3:$I$14,2,FALSE),"")</f>
        <v/>
      </c>
      <c r="C192" s="2" t="str">
        <f>IFERROR(INDEX(Assessment!$D$2:$D$101, _xlfn.AGGREGATE(15, 6, ROW(Assessment!$D$2:$D$101)-ROW(Assessment!$D$2)+1/(Assessment!$L$2:$L$101="non compliant"), ROW(C192))), "")</f>
        <v/>
      </c>
      <c r="D192" s="8" t="str">
        <f>IFERROR(INDEX(Assessment!$E$2:$E$101, _xlfn.AGGREGATE(15, 6, ROW(Assessment!$E$2:$E$101)-ROW(Assessment!$E$2)+1/(Assessment!$L$2:$L$101="non compliant"), ROW(D192))), "")</f>
        <v/>
      </c>
      <c r="E192" s="25" t="str">
        <f t="shared" si="44"/>
        <v/>
      </c>
      <c r="F192" s="25" t="str">
        <f t="shared" si="45"/>
        <v/>
      </c>
      <c r="G192" s="25" t="str">
        <f t="shared" si="46"/>
        <v/>
      </c>
      <c r="H192" s="25" t="str">
        <f t="shared" si="47"/>
        <v/>
      </c>
      <c r="I192" s="25" t="str">
        <f t="shared" si="48"/>
        <v/>
      </c>
    </row>
    <row r="193" spans="2:9" ht="28.5" customHeight="1" x14ac:dyDescent="0.25">
      <c r="B193" s="2" t="str">
        <f>IFERROR(VLOOKUP(MID(C193,1,LEN(C193)-3),Sheet3!$H$3:$I$14,2,FALSE),"")</f>
        <v/>
      </c>
      <c r="C193" s="2" t="str">
        <f>IFERROR(INDEX(Assessment!$D$2:$D$101, _xlfn.AGGREGATE(15, 6, ROW(Assessment!$D$2:$D$101)-ROW(Assessment!$D$2)+1/(Assessment!$L$2:$L$101="non compliant"), ROW(C193))), "")</f>
        <v/>
      </c>
      <c r="D193" s="8" t="str">
        <f>IFERROR(INDEX(Assessment!$E$2:$E$101, _xlfn.AGGREGATE(15, 6, ROW(Assessment!$E$2:$E$101)-ROW(Assessment!$E$2)+1/(Assessment!$L$2:$L$101="non compliant"), ROW(D193))), "")</f>
        <v/>
      </c>
      <c r="E193" s="25" t="str">
        <f t="shared" si="44"/>
        <v/>
      </c>
      <c r="F193" s="25" t="str">
        <f t="shared" si="45"/>
        <v/>
      </c>
      <c r="G193" s="25" t="str">
        <f t="shared" si="46"/>
        <v/>
      </c>
      <c r="H193" s="25" t="str">
        <f t="shared" si="47"/>
        <v/>
      </c>
      <c r="I193" s="25" t="str">
        <f t="shared" si="48"/>
        <v/>
      </c>
    </row>
    <row r="194" spans="2:9" ht="28.5" customHeight="1" x14ac:dyDescent="0.25">
      <c r="B194" s="2" t="str">
        <f>IFERROR(VLOOKUP(MID(C194,1,LEN(C194)-3),Sheet3!$H$3:$I$14,2,FALSE),"")</f>
        <v/>
      </c>
      <c r="C194" s="2" t="str">
        <f>IFERROR(INDEX(Assessment!$D$2:$D$101, _xlfn.AGGREGATE(15, 6, ROW(Assessment!$D$2:$D$101)-ROW(Assessment!$D$2)+1/(Assessment!$L$2:$L$101="non compliant"), ROW(C194))), "")</f>
        <v/>
      </c>
      <c r="D194" s="8" t="str">
        <f>IFERROR(INDEX(Assessment!$E$2:$E$101, _xlfn.AGGREGATE(15, 6, ROW(Assessment!$E$2:$E$101)-ROW(Assessment!$E$2)+1/(Assessment!$L$2:$L$101="non compliant"), ROW(D194))), "")</f>
        <v/>
      </c>
      <c r="E194" s="25" t="str">
        <f t="shared" si="44"/>
        <v/>
      </c>
      <c r="F194" s="25" t="str">
        <f t="shared" si="45"/>
        <v/>
      </c>
      <c r="G194" s="25" t="str">
        <f t="shared" si="46"/>
        <v/>
      </c>
      <c r="H194" s="25" t="str">
        <f t="shared" si="47"/>
        <v/>
      </c>
      <c r="I194" s="25" t="str">
        <f t="shared" si="48"/>
        <v/>
      </c>
    </row>
    <row r="195" spans="2:9" ht="28.5" customHeight="1" x14ac:dyDescent="0.25">
      <c r="B195" s="2" t="str">
        <f>IFERROR(VLOOKUP(MID(C195,1,LEN(C195)-3),Sheet3!$H$3:$I$14,2,FALSE),"")</f>
        <v/>
      </c>
      <c r="C195" s="2" t="str">
        <f>IFERROR(INDEX(Assessment!$D$2:$D$101, _xlfn.AGGREGATE(15, 6, ROW(Assessment!$D$2:$D$101)-ROW(Assessment!$D$2)+1/(Assessment!$L$2:$L$101="non compliant"), ROW(C195))), "")</f>
        <v/>
      </c>
      <c r="D195" s="8" t="str">
        <f>IFERROR(INDEX(Assessment!$E$2:$E$101, _xlfn.AGGREGATE(15, 6, ROW(Assessment!$E$2:$E$101)-ROW(Assessment!$E$2)+1/(Assessment!$L$2:$L$101="non compliant"), ROW(D195))), "")</f>
        <v/>
      </c>
      <c r="E195" s="25" t="str">
        <f t="shared" si="44"/>
        <v/>
      </c>
      <c r="F195" s="25" t="str">
        <f t="shared" si="45"/>
        <v/>
      </c>
      <c r="G195" s="25" t="str">
        <f t="shared" si="46"/>
        <v/>
      </c>
      <c r="H195" s="25" t="str">
        <f t="shared" si="47"/>
        <v/>
      </c>
      <c r="I195" s="25" t="str">
        <f t="shared" si="48"/>
        <v/>
      </c>
    </row>
    <row r="196" spans="2:9" ht="28.5" customHeight="1" x14ac:dyDescent="0.25">
      <c r="B196" s="2" t="str">
        <f>IFERROR(VLOOKUP(MID(C196,1,LEN(C196)-3),Sheet3!$H$3:$I$14,2,FALSE),"")</f>
        <v/>
      </c>
      <c r="C196" s="2" t="str">
        <f>IFERROR(INDEX(Assessment!$D$2:$D$101, _xlfn.AGGREGATE(15, 6, ROW(Assessment!$D$2:$D$101)-ROW(Assessment!$D$2)+1/(Assessment!$L$2:$L$101="non compliant"), ROW(C196))), "")</f>
        <v/>
      </c>
      <c r="D196" s="8" t="str">
        <f>IFERROR(INDEX(Assessment!$E$2:$E$101, _xlfn.AGGREGATE(15, 6, ROW(Assessment!$E$2:$E$101)-ROW(Assessment!$E$2)+1/(Assessment!$L$2:$L$101="non compliant"), ROW(D196))), "")</f>
        <v/>
      </c>
      <c r="E196" s="25" t="str">
        <f t="shared" si="44"/>
        <v/>
      </c>
      <c r="F196" s="25" t="str">
        <f t="shared" si="45"/>
        <v/>
      </c>
      <c r="G196" s="25" t="str">
        <f t="shared" si="46"/>
        <v/>
      </c>
      <c r="H196" s="25" t="str">
        <f t="shared" si="47"/>
        <v/>
      </c>
      <c r="I196" s="25" t="str">
        <f t="shared" si="48"/>
        <v/>
      </c>
    </row>
    <row r="197" spans="2:9" ht="28.5" customHeight="1" x14ac:dyDescent="0.25">
      <c r="B197" s="2" t="str">
        <f>IFERROR(VLOOKUP(MID(C197,1,LEN(C197)-3),Sheet3!$H$3:$I$14,2,FALSE),"")</f>
        <v/>
      </c>
      <c r="C197" s="2" t="str">
        <f>IFERROR(INDEX(Assessment!$D$2:$D$101, _xlfn.AGGREGATE(15, 6, ROW(Assessment!$D$2:$D$101)-ROW(Assessment!$D$2)+1/(Assessment!$L$2:$L$101="non compliant"), ROW(C197))), "")</f>
        <v/>
      </c>
      <c r="D197" s="8" t="str">
        <f>IFERROR(INDEX(Assessment!$E$2:$E$101, _xlfn.AGGREGATE(15, 6, ROW(Assessment!$E$2:$E$101)-ROW(Assessment!$E$2)+1/(Assessment!$L$2:$L$101="non compliant"), ROW(D197))), "")</f>
        <v/>
      </c>
      <c r="E197" s="25" t="str">
        <f t="shared" si="44"/>
        <v/>
      </c>
      <c r="F197" s="25" t="str">
        <f t="shared" si="45"/>
        <v/>
      </c>
      <c r="G197" s="25" t="str">
        <f t="shared" si="46"/>
        <v/>
      </c>
      <c r="H197" s="25" t="str">
        <f t="shared" si="47"/>
        <v/>
      </c>
      <c r="I197" s="25" t="str">
        <f t="shared" si="48"/>
        <v/>
      </c>
    </row>
    <row r="198" spans="2:9" ht="28.5" customHeight="1" x14ac:dyDescent="0.25">
      <c r="B198" s="2" t="str">
        <f>IFERROR(VLOOKUP(MID(C198,1,LEN(C198)-3),Sheet3!$H$3:$I$14,2,FALSE),"")</f>
        <v/>
      </c>
      <c r="C198" s="2" t="str">
        <f>IFERROR(INDEX(Assessment!$D$2:$D$101, _xlfn.AGGREGATE(15, 6, ROW(Assessment!$D$2:$D$101)-ROW(Assessment!$D$2)+1/(Assessment!$L$2:$L$101="non compliant"), ROW(C198))), "")</f>
        <v/>
      </c>
      <c r="D198" s="8" t="str">
        <f>IFERROR(INDEX(Assessment!$E$2:$E$101, _xlfn.AGGREGATE(15, 6, ROW(Assessment!$E$2:$E$101)-ROW(Assessment!$E$2)+1/(Assessment!$L$2:$L$101="non compliant"), ROW(D198))), "")</f>
        <v/>
      </c>
      <c r="E198" s="25" t="str">
        <f t="shared" si="44"/>
        <v/>
      </c>
      <c r="F198" s="25" t="str">
        <f t="shared" si="45"/>
        <v/>
      </c>
      <c r="G198" s="25" t="str">
        <f t="shared" si="46"/>
        <v/>
      </c>
      <c r="H198" s="25" t="str">
        <f t="shared" si="47"/>
        <v/>
      </c>
      <c r="I198" s="25" t="str">
        <f t="shared" si="48"/>
        <v/>
      </c>
    </row>
    <row r="199" spans="2:9" ht="28.5" customHeight="1" x14ac:dyDescent="0.25">
      <c r="B199" s="2" t="str">
        <f>IFERROR(VLOOKUP(MID(C199,1,LEN(C199)-3),Sheet3!$H$3:$I$14,2,FALSE),"")</f>
        <v/>
      </c>
      <c r="C199" s="2" t="str">
        <f>IFERROR(INDEX(Assessment!$D$2:$D$101, _xlfn.AGGREGATE(15, 6, ROW(Assessment!$D$2:$D$101)-ROW(Assessment!$D$2)+1/(Assessment!$L$2:$L$101="non compliant"), ROW(C199))), "")</f>
        <v/>
      </c>
      <c r="D199" s="8" t="str">
        <f>IFERROR(INDEX(Assessment!$E$2:$E$101, _xlfn.AGGREGATE(15, 6, ROW(Assessment!$E$2:$E$101)-ROW(Assessment!$E$2)+1/(Assessment!$L$2:$L$101="non compliant"), ROW(D199))), "")</f>
        <v/>
      </c>
      <c r="E199" s="25" t="str">
        <f t="shared" si="44"/>
        <v/>
      </c>
      <c r="F199" s="25" t="str">
        <f t="shared" si="45"/>
        <v/>
      </c>
      <c r="G199" s="25" t="str">
        <f t="shared" si="46"/>
        <v/>
      </c>
      <c r="H199" s="25" t="str">
        <f t="shared" si="47"/>
        <v/>
      </c>
      <c r="I199" s="25" t="str">
        <f t="shared" si="48"/>
        <v/>
      </c>
    </row>
    <row r="200" spans="2:9" ht="28.5" customHeight="1" x14ac:dyDescent="0.25">
      <c r="B200" s="2" t="str">
        <f>IFERROR(VLOOKUP(MID(C200,1,LEN(C200)-3),Sheet3!$H$3:$I$14,2,FALSE),"")</f>
        <v/>
      </c>
      <c r="C200" s="2" t="str">
        <f>IFERROR(INDEX(Assessment!$D$2:$D$101, _xlfn.AGGREGATE(15, 6, ROW(Assessment!$D$2:$D$101)-ROW(Assessment!$D$2)+1/(Assessment!$L$2:$L$101="non compliant"), ROW(C200))), "")</f>
        <v/>
      </c>
      <c r="D200" s="8" t="str">
        <f>IFERROR(INDEX(Assessment!$E$2:$E$101, _xlfn.AGGREGATE(15, 6, ROW(Assessment!$E$2:$E$101)-ROW(Assessment!$E$2)+1/(Assessment!$L$2:$L$101="non compliant"), ROW(D200))), "")</f>
        <v/>
      </c>
      <c r="E200" s="25" t="str">
        <f t="shared" si="44"/>
        <v/>
      </c>
      <c r="F200" s="25" t="str">
        <f t="shared" si="45"/>
        <v/>
      </c>
      <c r="G200" s="25" t="str">
        <f t="shared" si="46"/>
        <v/>
      </c>
      <c r="H200" s="25" t="str">
        <f t="shared" si="47"/>
        <v/>
      </c>
      <c r="I200" s="25" t="str">
        <f t="shared" si="48"/>
        <v/>
      </c>
    </row>
    <row r="201" spans="2:9" ht="28.5" customHeight="1" x14ac:dyDescent="0.25">
      <c r="B201" s="2" t="str">
        <f>IFERROR(VLOOKUP(MID(C201,1,LEN(C201)-3),Sheet3!$H$3:$I$14,2,FALSE),"")</f>
        <v/>
      </c>
      <c r="C201" s="2" t="str">
        <f>IFERROR(INDEX(Assessment!$D$2:$D$101, _xlfn.AGGREGATE(15, 6, ROW(Assessment!$D$2:$D$101)-ROW(Assessment!$D$2)+1/(Assessment!$L$2:$L$101="non compliant"), ROW(C201))), "")</f>
        <v/>
      </c>
      <c r="D201" s="8" t="str">
        <f>IFERROR(INDEX(Assessment!$E$2:$E$101, _xlfn.AGGREGATE(15, 6, ROW(Assessment!$E$2:$E$101)-ROW(Assessment!$E$2)+1/(Assessment!$L$2:$L$101="non compliant"), ROW(D201))), "")</f>
        <v/>
      </c>
      <c r="E201" s="25" t="str">
        <f t="shared" si="44"/>
        <v/>
      </c>
      <c r="F201" s="25" t="str">
        <f t="shared" si="45"/>
        <v/>
      </c>
      <c r="G201" s="25" t="str">
        <f t="shared" si="46"/>
        <v/>
      </c>
      <c r="H201" s="25" t="str">
        <f t="shared" si="47"/>
        <v/>
      </c>
      <c r="I201" s="25" t="str">
        <f t="shared" si="48"/>
        <v/>
      </c>
    </row>
    <row r="202" spans="2:9" ht="28.5" customHeight="1" x14ac:dyDescent="0.25">
      <c r="B202" s="2" t="str">
        <f>IFERROR(VLOOKUP(MID(C202,1,LEN(C202)-3),Sheet3!$H$3:$I$14,2,FALSE),"")</f>
        <v/>
      </c>
      <c r="C202" s="2" t="str">
        <f>IFERROR(INDEX(Assessment!$D$2:$D$101, _xlfn.AGGREGATE(15, 6, ROW(Assessment!$D$2:$D$101)-ROW(Assessment!$D$2)+1/(Assessment!$L$2:$L$101="non compliant"), ROW(C202))), "")</f>
        <v/>
      </c>
      <c r="D202" s="8" t="str">
        <f>IFERROR(INDEX(Assessment!$E$2:$E$101, _xlfn.AGGREGATE(15, 6, ROW(Assessment!$E$2:$E$101)-ROW(Assessment!$E$2)+1/(Assessment!$L$2:$L$101="non compliant"), ROW(D202))), "")</f>
        <v/>
      </c>
      <c r="E202" s="25" t="str">
        <f t="shared" si="44"/>
        <v/>
      </c>
      <c r="F202" s="25" t="str">
        <f t="shared" si="45"/>
        <v/>
      </c>
      <c r="G202" s="25" t="str">
        <f t="shared" si="46"/>
        <v/>
      </c>
      <c r="H202" s="25" t="str">
        <f t="shared" si="47"/>
        <v/>
      </c>
      <c r="I202" s="25" t="str">
        <f t="shared" si="48"/>
        <v/>
      </c>
    </row>
    <row r="203" spans="2:9" ht="28.5" customHeight="1" x14ac:dyDescent="0.25">
      <c r="B203" s="2" t="str">
        <f>IFERROR(VLOOKUP(MID(C203,1,LEN(C203)-3),Sheet3!$H$3:$I$14,2,FALSE),"")</f>
        <v/>
      </c>
      <c r="C203" s="2" t="str">
        <f>IFERROR(INDEX(Assessment!$D$2:$D$101, _xlfn.AGGREGATE(15, 6, ROW(Assessment!$D$2:$D$101)-ROW(Assessment!$D$2)+1/(Assessment!$L$2:$L$101="non compliant"), ROW(C203))), "")</f>
        <v/>
      </c>
      <c r="D203" s="8" t="str">
        <f>IFERROR(INDEX(Assessment!$E$2:$E$101, _xlfn.AGGREGATE(15, 6, ROW(Assessment!$E$2:$E$101)-ROW(Assessment!$E$2)+1/(Assessment!$L$2:$L$101="non compliant"), ROW(D203))), "")</f>
        <v/>
      </c>
      <c r="E203" s="25" t="str">
        <f t="shared" si="44"/>
        <v/>
      </c>
      <c r="F203" s="25" t="str">
        <f t="shared" si="45"/>
        <v/>
      </c>
      <c r="G203" s="25" t="str">
        <f t="shared" si="46"/>
        <v/>
      </c>
      <c r="H203" s="25" t="str">
        <f t="shared" si="47"/>
        <v/>
      </c>
      <c r="I203" s="25" t="str">
        <f t="shared" si="48"/>
        <v/>
      </c>
    </row>
    <row r="204" spans="2:9" ht="28.5" customHeight="1" x14ac:dyDescent="0.25">
      <c r="B204" s="2" t="str">
        <f>IFERROR(VLOOKUP(MID(C204,1,LEN(C204)-3),Sheet3!$H$3:$I$14,2,FALSE),"")</f>
        <v/>
      </c>
      <c r="C204" s="2" t="str">
        <f>IFERROR(INDEX(Assessment!$D$2:$D$101, _xlfn.AGGREGATE(15, 6, ROW(Assessment!$D$2:$D$101)-ROW(Assessment!$D$2)+1/(Assessment!$L$2:$L$101="non compliant"), ROW(C204))), "")</f>
        <v/>
      </c>
      <c r="D204" s="8" t="str">
        <f>IFERROR(INDEX(Assessment!$E$2:$E$101, _xlfn.AGGREGATE(15, 6, ROW(Assessment!$E$2:$E$101)-ROW(Assessment!$E$2)+1/(Assessment!$L$2:$L$101="non compliant"), ROW(D204))), "")</f>
        <v/>
      </c>
      <c r="E204" s="25" t="str">
        <f t="shared" si="44"/>
        <v/>
      </c>
      <c r="F204" s="25" t="str">
        <f t="shared" si="45"/>
        <v/>
      </c>
      <c r="G204" s="25" t="str">
        <f t="shared" si="46"/>
        <v/>
      </c>
      <c r="H204" s="25" t="str">
        <f t="shared" si="47"/>
        <v/>
      </c>
      <c r="I204" s="25" t="str">
        <f t="shared" si="48"/>
        <v/>
      </c>
    </row>
    <row r="205" spans="2:9" ht="28.5" customHeight="1" x14ac:dyDescent="0.25">
      <c r="B205" s="2" t="str">
        <f>IFERROR(VLOOKUP(MID(C205,1,LEN(C205)-3),Sheet3!$H$3:$I$14,2,FALSE),"")</f>
        <v/>
      </c>
      <c r="C205" s="2" t="str">
        <f>IFERROR(INDEX(Assessment!$D$2:$D$101, _xlfn.AGGREGATE(15, 6, ROW(Assessment!$D$2:$D$101)-ROW(Assessment!$D$2)+1/(Assessment!$L$2:$L$101="non compliant"), ROW(C205))), "")</f>
        <v/>
      </c>
      <c r="D205" s="8" t="str">
        <f>IFERROR(INDEX(Assessment!$E$2:$E$101, _xlfn.AGGREGATE(15, 6, ROW(Assessment!$E$2:$E$101)-ROW(Assessment!$E$2)+1/(Assessment!$L$2:$L$101="non compliant"), ROW(D205))), "")</f>
        <v/>
      </c>
      <c r="E205" s="25" t="str">
        <f t="shared" si="44"/>
        <v/>
      </c>
      <c r="F205" s="25" t="str">
        <f t="shared" si="45"/>
        <v/>
      </c>
      <c r="G205" s="25" t="str">
        <f t="shared" si="46"/>
        <v/>
      </c>
      <c r="H205" s="25" t="str">
        <f t="shared" si="47"/>
        <v/>
      </c>
      <c r="I205" s="25" t="str">
        <f t="shared" si="48"/>
        <v/>
      </c>
    </row>
    <row r="206" spans="2:9" ht="28.5" customHeight="1" x14ac:dyDescent="0.25">
      <c r="B206" s="2" t="str">
        <f>IFERROR(VLOOKUP(MID(C206,1,LEN(C206)-3),Sheet3!$H$3:$I$14,2,FALSE),"")</f>
        <v/>
      </c>
      <c r="C206" s="2" t="str">
        <f>IFERROR(INDEX(Assessment!$D$2:$D$101, _xlfn.AGGREGATE(15, 6, ROW(Assessment!$D$2:$D$101)-ROW(Assessment!$D$2)+1/(Assessment!$L$2:$L$101="non compliant"), ROW(C206))), "")</f>
        <v/>
      </c>
      <c r="D206" s="8" t="str">
        <f>IFERROR(INDEX(Assessment!$E$2:$E$101, _xlfn.AGGREGATE(15, 6, ROW(Assessment!$E$2:$E$101)-ROW(Assessment!$E$2)+1/(Assessment!$L$2:$L$101="non compliant"), ROW(D206))), "")</f>
        <v/>
      </c>
      <c r="E206" s="25" t="str">
        <f t="shared" si="44"/>
        <v/>
      </c>
      <c r="F206" s="25" t="str">
        <f t="shared" si="45"/>
        <v/>
      </c>
      <c r="G206" s="25" t="str">
        <f t="shared" si="46"/>
        <v/>
      </c>
      <c r="H206" s="25" t="str">
        <f t="shared" si="47"/>
        <v/>
      </c>
      <c r="I206" s="25" t="str">
        <f t="shared" si="48"/>
        <v/>
      </c>
    </row>
    <row r="207" spans="2:9" ht="28.5" customHeight="1" x14ac:dyDescent="0.25">
      <c r="B207" s="2" t="str">
        <f>IFERROR(VLOOKUP(MID(C207,1,LEN(C207)-3),Sheet3!$H$3:$I$14,2,FALSE),"")</f>
        <v/>
      </c>
      <c r="C207" s="2" t="str">
        <f>IFERROR(INDEX(Assessment!$D$2:$D$101, _xlfn.AGGREGATE(15, 6, ROW(Assessment!$D$2:$D$101)-ROW(Assessment!$D$2)+1/(Assessment!$L$2:$L$101="non compliant"), ROW(C207))), "")</f>
        <v/>
      </c>
      <c r="D207" s="8" t="str">
        <f>IFERROR(INDEX(Assessment!$E$2:$E$101, _xlfn.AGGREGATE(15, 6, ROW(Assessment!$E$2:$E$101)-ROW(Assessment!$E$2)+1/(Assessment!$L$2:$L$101="non compliant"), ROW(D207))), "")</f>
        <v/>
      </c>
      <c r="E207" s="25" t="str">
        <f t="shared" si="44"/>
        <v/>
      </c>
      <c r="F207" s="25" t="str">
        <f t="shared" si="45"/>
        <v/>
      </c>
      <c r="G207" s="25" t="str">
        <f t="shared" si="46"/>
        <v/>
      </c>
      <c r="H207" s="25" t="str">
        <f t="shared" si="47"/>
        <v/>
      </c>
      <c r="I207" s="25" t="str">
        <f t="shared" si="48"/>
        <v/>
      </c>
    </row>
    <row r="208" spans="2:9" ht="28.5" customHeight="1" x14ac:dyDescent="0.25">
      <c r="B208" s="2" t="str">
        <f>IFERROR(VLOOKUP(MID(C208,1,LEN(C208)-3),Sheet3!$H$3:$I$14,2,FALSE),"")</f>
        <v/>
      </c>
      <c r="C208" s="2" t="str">
        <f>IFERROR(INDEX(Assessment!$D$2:$D$101, _xlfn.AGGREGATE(15, 6, ROW(Assessment!$D$2:$D$101)-ROW(Assessment!$D$2)+1/(Assessment!$L$2:$L$101="non compliant"), ROW(C208))), "")</f>
        <v/>
      </c>
      <c r="D208" s="8" t="str">
        <f>IFERROR(INDEX(Assessment!$E$2:$E$101, _xlfn.AGGREGATE(15, 6, ROW(Assessment!$E$2:$E$101)-ROW(Assessment!$E$2)+1/(Assessment!$L$2:$L$101="non compliant"), ROW(D208))), "")</f>
        <v/>
      </c>
      <c r="E208" s="25" t="str">
        <f t="shared" si="44"/>
        <v/>
      </c>
      <c r="F208" s="25" t="str">
        <f t="shared" si="45"/>
        <v/>
      </c>
      <c r="G208" s="25" t="str">
        <f t="shared" si="46"/>
        <v/>
      </c>
      <c r="H208" s="25" t="str">
        <f t="shared" si="47"/>
        <v/>
      </c>
      <c r="I208" s="25" t="str">
        <f t="shared" si="48"/>
        <v/>
      </c>
    </row>
    <row r="209" spans="2:9" ht="28.5" customHeight="1" x14ac:dyDescent="0.25">
      <c r="B209" s="2" t="str">
        <f>IFERROR(VLOOKUP(MID(C209,1,LEN(C209)-3),Sheet3!$H$3:$I$14,2,FALSE),"")</f>
        <v/>
      </c>
      <c r="C209" s="2" t="str">
        <f>IFERROR(INDEX(Assessment!$D$2:$D$101, _xlfn.AGGREGATE(15, 6, ROW(Assessment!$D$2:$D$101)-ROW(Assessment!$D$2)+1/(Assessment!$L$2:$L$101="non compliant"), ROW(C209))), "")</f>
        <v/>
      </c>
      <c r="D209" s="8" t="str">
        <f>IFERROR(INDEX(Assessment!$E$2:$E$101, _xlfn.AGGREGATE(15, 6, ROW(Assessment!$E$2:$E$101)-ROW(Assessment!$E$2)+1/(Assessment!$L$2:$L$101="non compliant"), ROW(D209))), "")</f>
        <v/>
      </c>
      <c r="E209" s="25" t="str">
        <f t="shared" si="44"/>
        <v/>
      </c>
      <c r="F209" s="25" t="str">
        <f t="shared" si="45"/>
        <v/>
      </c>
      <c r="G209" s="25" t="str">
        <f t="shared" si="46"/>
        <v/>
      </c>
      <c r="H209" s="25" t="str">
        <f t="shared" si="47"/>
        <v/>
      </c>
      <c r="I209" s="25" t="str">
        <f t="shared" si="48"/>
        <v/>
      </c>
    </row>
    <row r="210" spans="2:9" ht="28.5" customHeight="1" x14ac:dyDescent="0.25">
      <c r="B210" s="2" t="str">
        <f>IFERROR(VLOOKUP(MID(C210,1,LEN(C210)-3),Sheet3!$H$3:$I$14,2,FALSE),"")</f>
        <v/>
      </c>
      <c r="C210" s="2" t="str">
        <f>IFERROR(INDEX(Assessment!$D$2:$D$101, _xlfn.AGGREGATE(15, 6, ROW(Assessment!$D$2:$D$101)-ROW(Assessment!$D$2)+1/(Assessment!$L$2:$L$101="non compliant"), ROW(C210))), "")</f>
        <v/>
      </c>
      <c r="D210" s="8" t="str">
        <f>IFERROR(INDEX(Assessment!$E$2:$E$101, _xlfn.AGGREGATE(15, 6, ROW(Assessment!$E$2:$E$101)-ROW(Assessment!$E$2)+1/(Assessment!$L$2:$L$101="non compliant"), ROW(D210))), "")</f>
        <v/>
      </c>
      <c r="E210" s="25" t="str">
        <f t="shared" si="44"/>
        <v/>
      </c>
      <c r="F210" s="25" t="str">
        <f t="shared" si="45"/>
        <v/>
      </c>
      <c r="G210" s="25" t="str">
        <f t="shared" si="46"/>
        <v/>
      </c>
      <c r="H210" s="25" t="str">
        <f t="shared" si="47"/>
        <v/>
      </c>
      <c r="I210" s="25" t="str">
        <f t="shared" si="48"/>
        <v/>
      </c>
    </row>
    <row r="211" spans="2:9" ht="28.5" customHeight="1" x14ac:dyDescent="0.25">
      <c r="B211" s="2" t="str">
        <f>IFERROR(VLOOKUP(MID(C211,1,LEN(C211)-3),Sheet3!$H$3:$I$14,2,FALSE),"")</f>
        <v/>
      </c>
      <c r="C211" s="2" t="str">
        <f>IFERROR(INDEX(Assessment!$D$2:$D$101, _xlfn.AGGREGATE(15, 6, ROW(Assessment!$D$2:$D$101)-ROW(Assessment!$D$2)+1/(Assessment!$L$2:$L$101="non compliant"), ROW(C211))), "")</f>
        <v/>
      </c>
      <c r="D211" s="8" t="str">
        <f>IFERROR(INDEX(Assessment!$E$2:$E$101, _xlfn.AGGREGATE(15, 6, ROW(Assessment!$E$2:$E$101)-ROW(Assessment!$E$2)+1/(Assessment!$L$2:$L$101="non compliant"), ROW(D211))), "")</f>
        <v/>
      </c>
      <c r="E211" s="25" t="str">
        <f t="shared" si="44"/>
        <v/>
      </c>
      <c r="F211" s="25" t="str">
        <f t="shared" si="45"/>
        <v/>
      </c>
      <c r="G211" s="25" t="str">
        <f t="shared" si="46"/>
        <v/>
      </c>
      <c r="H211" s="25" t="str">
        <f t="shared" si="47"/>
        <v/>
      </c>
      <c r="I211" s="25" t="str">
        <f t="shared" si="48"/>
        <v/>
      </c>
    </row>
    <row r="212" spans="2:9" ht="28.5" customHeight="1" x14ac:dyDescent="0.25">
      <c r="B212" s="2" t="str">
        <f>IFERROR(VLOOKUP(MID(C212,1,LEN(C212)-3),Sheet3!$H$3:$I$14,2,FALSE),"")</f>
        <v/>
      </c>
      <c r="C212" s="2" t="str">
        <f>IFERROR(INDEX(Assessment!$D$2:$D$101, _xlfn.AGGREGATE(15, 6, ROW(Assessment!$D$2:$D$101)-ROW(Assessment!$D$2)+1/(Assessment!$L$2:$L$101="non compliant"), ROW(C212))), "")</f>
        <v/>
      </c>
      <c r="D212" s="8" t="str">
        <f>IFERROR(INDEX(Assessment!$E$2:$E$101, _xlfn.AGGREGATE(15, 6, ROW(Assessment!$E$2:$E$101)-ROW(Assessment!$E$2)+1/(Assessment!$L$2:$L$101="non compliant"), ROW(D212))), "")</f>
        <v/>
      </c>
      <c r="E212" s="25" t="str">
        <f t="shared" si="44"/>
        <v/>
      </c>
      <c r="F212" s="25" t="str">
        <f t="shared" si="45"/>
        <v/>
      </c>
      <c r="G212" s="25" t="str">
        <f t="shared" si="46"/>
        <v/>
      </c>
      <c r="H212" s="25" t="str">
        <f t="shared" si="47"/>
        <v/>
      </c>
      <c r="I212" s="25" t="str">
        <f t="shared" si="48"/>
        <v/>
      </c>
    </row>
    <row r="213" spans="2:9" ht="28.5" customHeight="1" x14ac:dyDescent="0.25">
      <c r="B213" s="2" t="str">
        <f>IFERROR(VLOOKUP(MID(C213,1,LEN(C213)-3),Sheet3!$H$3:$I$14,2,FALSE),"")</f>
        <v/>
      </c>
      <c r="C213" s="2" t="str">
        <f>IFERROR(INDEX(Assessment!$D$2:$D$101, _xlfn.AGGREGATE(15, 6, ROW(Assessment!$D$2:$D$101)-ROW(Assessment!$D$2)+1/(Assessment!$L$2:$L$101="non compliant"), ROW(C213))), "")</f>
        <v/>
      </c>
      <c r="D213" s="8" t="str">
        <f>IFERROR(INDEX(Assessment!$E$2:$E$101, _xlfn.AGGREGATE(15, 6, ROW(Assessment!$E$2:$E$101)-ROW(Assessment!$E$2)+1/(Assessment!$L$2:$L$101="non compliant"), ROW(D213))), "")</f>
        <v/>
      </c>
      <c r="E213" s="25" t="str">
        <f t="shared" si="44"/>
        <v/>
      </c>
      <c r="F213" s="25" t="str">
        <f t="shared" si="45"/>
        <v/>
      </c>
      <c r="G213" s="25" t="str">
        <f t="shared" si="46"/>
        <v/>
      </c>
      <c r="H213" s="25" t="str">
        <f t="shared" si="47"/>
        <v/>
      </c>
      <c r="I213" s="25" t="str">
        <f t="shared" si="48"/>
        <v/>
      </c>
    </row>
    <row r="214" spans="2:9" ht="28.5" customHeight="1" x14ac:dyDescent="0.25">
      <c r="B214" s="2" t="str">
        <f>IFERROR(VLOOKUP(MID(C214,1,LEN(C214)-3),Sheet3!$H$3:$I$14,2,FALSE),"")</f>
        <v/>
      </c>
      <c r="C214" s="2" t="str">
        <f>IFERROR(INDEX(Assessment!$D$2:$D$101, _xlfn.AGGREGATE(15, 6, ROW(Assessment!$D$2:$D$101)-ROW(Assessment!$D$2)+1/(Assessment!$L$2:$L$101="non compliant"), ROW(C214))), "")</f>
        <v/>
      </c>
      <c r="D214" s="8" t="str">
        <f>IFERROR(INDEX(Assessment!$E$2:$E$101, _xlfn.AGGREGATE(15, 6, ROW(Assessment!$E$2:$E$101)-ROW(Assessment!$E$2)+1/(Assessment!$L$2:$L$101="non compliant"), ROW(D214))), "")</f>
        <v/>
      </c>
      <c r="E214" s="25" t="str">
        <f t="shared" si="44"/>
        <v/>
      </c>
      <c r="F214" s="25" t="str">
        <f t="shared" si="45"/>
        <v/>
      </c>
      <c r="G214" s="25" t="str">
        <f t="shared" si="46"/>
        <v/>
      </c>
      <c r="H214" s="25" t="str">
        <f t="shared" si="47"/>
        <v/>
      </c>
      <c r="I214" s="25" t="str">
        <f t="shared" si="48"/>
        <v/>
      </c>
    </row>
    <row r="215" spans="2:9" ht="28.5" customHeight="1" x14ac:dyDescent="0.25">
      <c r="B215" s="2" t="str">
        <f>IFERROR(VLOOKUP(MID(C215,1,LEN(C215)-3),Sheet3!$H$3:$I$14,2,FALSE),"")</f>
        <v/>
      </c>
      <c r="C215" s="2" t="str">
        <f>IFERROR(INDEX(Assessment!$D$2:$D$101, _xlfn.AGGREGATE(15, 6, ROW(Assessment!$D$2:$D$101)-ROW(Assessment!$D$2)+1/(Assessment!$L$2:$L$101="non compliant"), ROW(C215))), "")</f>
        <v/>
      </c>
      <c r="E215" s="25" t="str">
        <f t="shared" si="44"/>
        <v/>
      </c>
      <c r="F215" s="25" t="str">
        <f t="shared" si="45"/>
        <v/>
      </c>
      <c r="G215" s="25" t="str">
        <f t="shared" si="46"/>
        <v/>
      </c>
      <c r="H215" s="25" t="str">
        <f t="shared" si="47"/>
        <v/>
      </c>
      <c r="I215" s="25" t="str">
        <f t="shared" si="48"/>
        <v/>
      </c>
    </row>
    <row r="216" spans="2:9" ht="28.5" customHeight="1" x14ac:dyDescent="0.25">
      <c r="B216" s="2" t="str">
        <f>IFERROR(VLOOKUP(MID(C216,1,LEN(C216)-3),Sheet3!$H$3:$I$14,2,FALSE),"")</f>
        <v/>
      </c>
      <c r="C216" s="2" t="str">
        <f>IFERROR(INDEX(Assessment!$D$2:$D$101, _xlfn.AGGREGATE(15, 6, ROW(Assessment!$D$2:$D$101)-ROW(Assessment!$D$2)+1/(Assessment!$L$2:$L$101="non compliant"), ROW(C216))), "")</f>
        <v/>
      </c>
      <c r="E216" s="25" t="str">
        <f t="shared" si="44"/>
        <v/>
      </c>
      <c r="F216" s="25" t="str">
        <f t="shared" si="45"/>
        <v/>
      </c>
      <c r="G216" s="25" t="str">
        <f t="shared" si="46"/>
        <v/>
      </c>
      <c r="H216" s="25" t="str">
        <f t="shared" si="47"/>
        <v/>
      </c>
      <c r="I216" s="25" t="str">
        <f t="shared" si="48"/>
        <v/>
      </c>
    </row>
    <row r="217" spans="2:9" ht="28.5" customHeight="1" x14ac:dyDescent="0.25">
      <c r="B217" s="2" t="str">
        <f>IFERROR(VLOOKUP(MID(C217,1,LEN(C217)-3),Sheet3!$H$3:$I$14,2,FALSE),"")</f>
        <v/>
      </c>
      <c r="C217" s="2" t="str">
        <f>IFERROR(INDEX(Assessment!$D$2:$D$101, _xlfn.AGGREGATE(15, 6, ROW(Assessment!$D$2:$D$101)-ROW(Assessment!$D$2)+1/(Assessment!$L$2:$L$101="non compliant"), ROW(C217))), "")</f>
        <v/>
      </c>
      <c r="E217" s="25" t="str">
        <f t="shared" si="44"/>
        <v/>
      </c>
      <c r="F217" s="25" t="str">
        <f t="shared" si="45"/>
        <v/>
      </c>
      <c r="G217" s="25" t="str">
        <f t="shared" si="46"/>
        <v/>
      </c>
      <c r="H217" s="25" t="str">
        <f t="shared" si="47"/>
        <v/>
      </c>
      <c r="I217" s="25" t="str">
        <f t="shared" si="48"/>
        <v/>
      </c>
    </row>
    <row r="218" spans="2:9" ht="28.5" customHeight="1" x14ac:dyDescent="0.25">
      <c r="B218" s="2" t="str">
        <f>IFERROR(VLOOKUP(MID(C218,1,LEN(C218)-3),Sheet3!$H$3:$I$14,2,FALSE),"")</f>
        <v/>
      </c>
      <c r="C218" s="2" t="str">
        <f>IFERROR(INDEX(Assessment!$D$2:$D$101, _xlfn.AGGREGATE(15, 6, ROW(Assessment!$D$2:$D$101)-ROW(Assessment!$D$2)+1/(Assessment!$L$2:$L$101="non compliant"), ROW(C218))), "")</f>
        <v/>
      </c>
      <c r="E218" s="25" t="str">
        <f t="shared" si="44"/>
        <v/>
      </c>
      <c r="F218" s="25" t="str">
        <f t="shared" si="45"/>
        <v/>
      </c>
      <c r="G218" s="25" t="str">
        <f t="shared" si="46"/>
        <v/>
      </c>
      <c r="H218" s="25" t="str">
        <f t="shared" si="47"/>
        <v/>
      </c>
      <c r="I218" s="25" t="str">
        <f t="shared" si="48"/>
        <v/>
      </c>
    </row>
    <row r="219" spans="2:9" ht="28.5" customHeight="1" x14ac:dyDescent="0.25">
      <c r="B219" s="2" t="str">
        <f>IFERROR(VLOOKUP(MID(C219,1,LEN(C219)-3),Sheet3!$H$3:$I$14,2,FALSE),"")</f>
        <v/>
      </c>
      <c r="C219" s="2" t="str">
        <f>IFERROR(INDEX(Assessment!$D$2:$D$101, _xlfn.AGGREGATE(15, 6, ROW(Assessment!$D$2:$D$101)-ROW(Assessment!$D$2)+1/(Assessment!$L$2:$L$101="non compliant"), ROW(C219))), "")</f>
        <v/>
      </c>
      <c r="E219" s="25" t="str">
        <f t="shared" si="44"/>
        <v/>
      </c>
      <c r="F219" s="25" t="str">
        <f t="shared" si="45"/>
        <v/>
      </c>
      <c r="G219" s="25" t="str">
        <f t="shared" si="46"/>
        <v/>
      </c>
      <c r="H219" s="25" t="str">
        <f t="shared" si="47"/>
        <v/>
      </c>
      <c r="I219" s="25" t="str">
        <f t="shared" si="48"/>
        <v/>
      </c>
    </row>
    <row r="220" spans="2:9" ht="28.5" customHeight="1" x14ac:dyDescent="0.25">
      <c r="B220" s="2" t="str">
        <f>IFERROR(VLOOKUP(MID(C220,1,LEN(C220)-3),Sheet3!$H$3:$I$14,2,FALSE),"")</f>
        <v/>
      </c>
      <c r="C220" s="2" t="str">
        <f>IFERROR(INDEX(Assessment!$D$2:$D$101, _xlfn.AGGREGATE(15, 6, ROW(Assessment!$D$2:$D$101)-ROW(Assessment!$D$2)+1/(Assessment!$L$2:$L$101="non compliant"), ROW(C220))), "")</f>
        <v/>
      </c>
      <c r="E220" s="25" t="str">
        <f t="shared" si="44"/>
        <v/>
      </c>
      <c r="F220" s="25" t="str">
        <f t="shared" si="45"/>
        <v/>
      </c>
      <c r="G220" s="25" t="str">
        <f t="shared" si="46"/>
        <v/>
      </c>
      <c r="H220" s="25" t="str">
        <f t="shared" si="47"/>
        <v/>
      </c>
      <c r="I220" s="25" t="str">
        <f t="shared" si="48"/>
        <v/>
      </c>
    </row>
    <row r="221" spans="2:9" ht="28.5" customHeight="1" x14ac:dyDescent="0.25">
      <c r="B221" s="2" t="str">
        <f>IFERROR(VLOOKUP(MID(C221,1,LEN(C221)-3),Sheet3!$H$3:$I$14,2,FALSE),"")</f>
        <v/>
      </c>
      <c r="C221" s="2" t="str">
        <f>IFERROR(INDEX(Assessment!$D$2:$D$101, _xlfn.AGGREGATE(15, 6, ROW(Assessment!$D$2:$D$101)-ROW(Assessment!$D$2)+1/(Assessment!$L$2:$L$101="non compliant"), ROW(C221))), "")</f>
        <v/>
      </c>
      <c r="E221" s="25" t="str">
        <f t="shared" si="44"/>
        <v/>
      </c>
      <c r="F221" s="25" t="str">
        <f t="shared" si="45"/>
        <v/>
      </c>
      <c r="G221" s="25" t="str">
        <f t="shared" si="46"/>
        <v/>
      </c>
      <c r="H221" s="25" t="str">
        <f t="shared" si="47"/>
        <v/>
      </c>
      <c r="I221" s="25" t="str">
        <f t="shared" si="48"/>
        <v/>
      </c>
    </row>
    <row r="222" spans="2:9" ht="28.5" customHeight="1" x14ac:dyDescent="0.25">
      <c r="B222" s="2" t="str">
        <f>IFERROR(VLOOKUP(MID(C222,1,LEN(C222)-3),Sheet3!$H$3:$I$14,2,FALSE),"")</f>
        <v/>
      </c>
      <c r="C222" s="2" t="str">
        <f>IFERROR(INDEX(Assessment!$D$2:$D$101, _xlfn.AGGREGATE(15, 6, ROW(Assessment!$D$2:$D$101)-ROW(Assessment!$D$2)+1/(Assessment!$L$2:$L$101="non compliant"), ROW(C222))), "")</f>
        <v/>
      </c>
      <c r="E222" s="25" t="str">
        <f t="shared" si="44"/>
        <v/>
      </c>
      <c r="F222" s="25" t="str">
        <f t="shared" si="45"/>
        <v/>
      </c>
      <c r="G222" s="25" t="str">
        <f t="shared" si="46"/>
        <v/>
      </c>
      <c r="H222" s="25" t="str">
        <f t="shared" si="47"/>
        <v/>
      </c>
      <c r="I222" s="25" t="str">
        <f t="shared" si="48"/>
        <v/>
      </c>
    </row>
    <row r="223" spans="2:9" ht="28.5" customHeight="1" x14ac:dyDescent="0.25">
      <c r="B223" s="2" t="str">
        <f>IFERROR(VLOOKUP(MID(C223,1,LEN(C223)-3),Sheet3!$H$3:$I$14,2,FALSE),"")</f>
        <v/>
      </c>
      <c r="C223" s="2" t="str">
        <f>IFERROR(INDEX(Assessment!$D$2:$D$101, _xlfn.AGGREGATE(15, 6, ROW(Assessment!$D$2:$D$101)-ROW(Assessment!$D$2)+1/(Assessment!$L$2:$L$101="non compliant"), ROW(C223))), "")</f>
        <v/>
      </c>
      <c r="E223" s="25" t="str">
        <f t="shared" si="44"/>
        <v/>
      </c>
      <c r="F223" s="25" t="str">
        <f t="shared" si="45"/>
        <v/>
      </c>
      <c r="G223" s="25" t="str">
        <f t="shared" si="46"/>
        <v/>
      </c>
      <c r="H223" s="25" t="str">
        <f t="shared" si="47"/>
        <v/>
      </c>
      <c r="I223" s="25" t="str">
        <f t="shared" si="48"/>
        <v/>
      </c>
    </row>
    <row r="224" spans="2:9" ht="28.5" customHeight="1" x14ac:dyDescent="0.25">
      <c r="B224" s="2" t="str">
        <f>IFERROR(VLOOKUP(MID(C224,1,LEN(C224)-3),Sheet3!$H$3:$I$14,2,FALSE),"")</f>
        <v/>
      </c>
      <c r="C224" s="2" t="str">
        <f>IFERROR(INDEX(Assessment!$D$2:$D$101, _xlfn.AGGREGATE(15, 6, ROW(Assessment!$D$2:$D$101)-ROW(Assessment!$D$2)+1/(Assessment!$L$2:$L$101="non compliant"), ROW(C224))), "")</f>
        <v/>
      </c>
      <c r="E224" s="25" t="str">
        <f t="shared" si="44"/>
        <v/>
      </c>
      <c r="F224" s="25" t="str">
        <f t="shared" si="45"/>
        <v/>
      </c>
      <c r="G224" s="25" t="str">
        <f t="shared" si="46"/>
        <v/>
      </c>
      <c r="H224" s="25" t="str">
        <f t="shared" si="47"/>
        <v/>
      </c>
      <c r="I224" s="25" t="str">
        <f t="shared" si="48"/>
        <v/>
      </c>
    </row>
    <row r="225" spans="2:9" ht="28.5" customHeight="1" x14ac:dyDescent="0.25">
      <c r="B225" s="2" t="str">
        <f>IFERROR(VLOOKUP(MID(C225,1,LEN(C225)-3),Sheet3!$H$3:$I$14,2,FALSE),"")</f>
        <v/>
      </c>
      <c r="C225" s="2" t="str">
        <f>IFERROR(INDEX(Assessment!$D$2:$D$101, _xlfn.AGGREGATE(15, 6, ROW(Assessment!$D$2:$D$101)-ROW(Assessment!$D$2)+1/(Assessment!$L$2:$L$101="non compliant"), ROW(C225))), "")</f>
        <v/>
      </c>
      <c r="E225" s="25" t="str">
        <f t="shared" si="44"/>
        <v/>
      </c>
      <c r="F225" s="25" t="str">
        <f t="shared" si="45"/>
        <v/>
      </c>
      <c r="G225" s="25" t="str">
        <f t="shared" si="46"/>
        <v/>
      </c>
      <c r="H225" s="25" t="str">
        <f t="shared" si="47"/>
        <v/>
      </c>
      <c r="I225" s="25" t="str">
        <f t="shared" si="48"/>
        <v/>
      </c>
    </row>
    <row r="226" spans="2:9" ht="28.5" customHeight="1" x14ac:dyDescent="0.25">
      <c r="B226" s="2" t="str">
        <f>IFERROR(VLOOKUP(MID(C226,1,LEN(C226)-3),Sheet3!$H$3:$I$14,2,FALSE),"")</f>
        <v/>
      </c>
      <c r="C226" s="2" t="str">
        <f>IFERROR(INDEX(Assessment!$D$2:$D$101, _xlfn.AGGREGATE(15, 6, ROW(Assessment!$D$2:$D$101)-ROW(Assessment!$D$2)+1/(Assessment!$L$2:$L$101="non compliant"), ROW(C226))), "")</f>
        <v/>
      </c>
      <c r="E226" s="25" t="str">
        <f t="shared" si="44"/>
        <v/>
      </c>
      <c r="F226" s="25" t="str">
        <f t="shared" si="45"/>
        <v/>
      </c>
      <c r="G226" s="25" t="str">
        <f t="shared" si="46"/>
        <v/>
      </c>
      <c r="H226" s="25" t="str">
        <f t="shared" si="47"/>
        <v/>
      </c>
      <c r="I226" s="25" t="str">
        <f t="shared" si="48"/>
        <v/>
      </c>
    </row>
    <row r="227" spans="2:9" ht="28.5" customHeight="1" x14ac:dyDescent="0.25">
      <c r="B227" s="2" t="str">
        <f>IFERROR(VLOOKUP(MID(C227,1,LEN(C227)-3),Sheet3!$H$3:$I$14,2,FALSE),"")</f>
        <v/>
      </c>
      <c r="C227" s="2" t="str">
        <f>IFERROR(INDEX(Assessment!$D$2:$D$101, _xlfn.AGGREGATE(15, 6, ROW(Assessment!$D$2:$D$101)-ROW(Assessment!$D$2)+1/(Assessment!$L$2:$L$101="non compliant"), ROW(C227))), "")</f>
        <v/>
      </c>
      <c r="E227" s="25" t="str">
        <f t="shared" si="44"/>
        <v/>
      </c>
      <c r="F227" s="25" t="str">
        <f t="shared" si="45"/>
        <v/>
      </c>
      <c r="G227" s="25" t="str">
        <f t="shared" si="46"/>
        <v/>
      </c>
      <c r="H227" s="25" t="str">
        <f t="shared" si="47"/>
        <v/>
      </c>
      <c r="I227" s="25" t="str">
        <f t="shared" si="48"/>
        <v/>
      </c>
    </row>
    <row r="228" spans="2:9" ht="28.5" customHeight="1" x14ac:dyDescent="0.25">
      <c r="B228" s="2" t="str">
        <f>IFERROR(VLOOKUP(MID(C228,1,LEN(C228)-3),Sheet3!$H$3:$I$14,2,FALSE),"")</f>
        <v/>
      </c>
      <c r="C228" s="2" t="str">
        <f>IFERROR(INDEX(Assessment!$D$2:$D$101, _xlfn.AGGREGATE(15, 6, ROW(Assessment!$D$2:$D$101)-ROW(Assessment!$D$2)+1/(Assessment!$L$2:$L$101="non compliant"), ROW(C228))), "")</f>
        <v/>
      </c>
      <c r="E228" s="25" t="str">
        <f t="shared" si="44"/>
        <v/>
      </c>
      <c r="F228" s="25" t="str">
        <f t="shared" si="45"/>
        <v/>
      </c>
      <c r="G228" s="25" t="str">
        <f t="shared" si="46"/>
        <v/>
      </c>
      <c r="H228" s="25" t="str">
        <f t="shared" si="47"/>
        <v/>
      </c>
      <c r="I228" s="25" t="str">
        <f t="shared" si="48"/>
        <v/>
      </c>
    </row>
    <row r="229" spans="2:9" ht="28.5" customHeight="1" x14ac:dyDescent="0.25">
      <c r="B229" s="2" t="str">
        <f>IFERROR(VLOOKUP(MID(C229,1,LEN(C229)-3),Sheet3!$H$3:$I$14,2,FALSE),"")</f>
        <v/>
      </c>
      <c r="C229" s="2" t="str">
        <f>IFERROR(INDEX(Assessment!$D$2:$D$101, _xlfn.AGGREGATE(15, 6, ROW(Assessment!$D$2:$D$101)-ROW(Assessment!$D$2)+1/(Assessment!$L$2:$L$101="non compliant"), ROW(C229))), "")</f>
        <v/>
      </c>
      <c r="E229" s="25" t="str">
        <f t="shared" ref="E229:E260" si="49">IF(D229&lt;&gt;"", "To be filled by the Privacy Team","")</f>
        <v/>
      </c>
      <c r="F229" s="25" t="str">
        <f t="shared" ref="F229:F260" si="50">IF(E229&lt;&gt;"", "To be filled by the Privacy Team","")</f>
        <v/>
      </c>
      <c r="G229" s="25" t="str">
        <f t="shared" ref="G229:G260" si="51">IF(F229&lt;&gt;"", "To be filled by the Privacy Team","")</f>
        <v/>
      </c>
      <c r="H229" s="25" t="str">
        <f t="shared" ref="H229:H260" si="52">IF(G229&lt;&gt;"", "To be filled by the Privacy Team","")</f>
        <v/>
      </c>
      <c r="I229" s="25" t="str">
        <f t="shared" ref="I229:I260" si="53">IF(H229&lt;&gt;"", "Yet to Start","")</f>
        <v/>
      </c>
    </row>
    <row r="230" spans="2:9" ht="28.5" customHeight="1" x14ac:dyDescent="0.25">
      <c r="B230" s="2" t="str">
        <f>IFERROR(VLOOKUP(MID(C230,1,LEN(C230)-3),Sheet3!$H$3:$I$14,2,FALSE),"")</f>
        <v/>
      </c>
      <c r="C230" s="2" t="str">
        <f>IFERROR(INDEX(Assessment!$D$2:$D$101, _xlfn.AGGREGATE(15, 6, ROW(Assessment!$D$2:$D$101)-ROW(Assessment!$D$2)+1/(Assessment!$L$2:$L$101="non compliant"), ROW(C230))), "")</f>
        <v/>
      </c>
      <c r="E230" s="25" t="str">
        <f t="shared" si="49"/>
        <v/>
      </c>
      <c r="F230" s="25" t="str">
        <f t="shared" si="50"/>
        <v/>
      </c>
      <c r="G230" s="25" t="str">
        <f t="shared" si="51"/>
        <v/>
      </c>
      <c r="H230" s="25" t="str">
        <f t="shared" si="52"/>
        <v/>
      </c>
      <c r="I230" s="25" t="str">
        <f t="shared" si="53"/>
        <v/>
      </c>
    </row>
    <row r="231" spans="2:9" ht="28.5" customHeight="1" x14ac:dyDescent="0.25">
      <c r="B231" s="2" t="str">
        <f>IFERROR(VLOOKUP(MID(C231,1,LEN(C231)-3),Sheet3!$H$3:$I$14,2,FALSE),"")</f>
        <v/>
      </c>
      <c r="C231" s="2" t="str">
        <f>IFERROR(INDEX(Assessment!$D$2:$D$101, _xlfn.AGGREGATE(15, 6, ROW(Assessment!$D$2:$D$101)-ROW(Assessment!$D$2)+1/(Assessment!$L$2:$L$101="non compliant"), ROW(C231))), "")</f>
        <v/>
      </c>
      <c r="E231" s="25" t="str">
        <f t="shared" si="49"/>
        <v/>
      </c>
      <c r="F231" s="25" t="str">
        <f t="shared" si="50"/>
        <v/>
      </c>
      <c r="G231" s="25" t="str">
        <f t="shared" si="51"/>
        <v/>
      </c>
      <c r="H231" s="25" t="str">
        <f t="shared" si="52"/>
        <v/>
      </c>
      <c r="I231" s="25" t="str">
        <f t="shared" si="53"/>
        <v/>
      </c>
    </row>
    <row r="232" spans="2:9" ht="28.5" customHeight="1" x14ac:dyDescent="0.25">
      <c r="B232" s="2" t="str">
        <f>IFERROR(VLOOKUP(MID(C232,1,LEN(C232)-3),Sheet3!$H$3:$I$14,2,FALSE),"")</f>
        <v/>
      </c>
      <c r="C232" s="2" t="str">
        <f>IFERROR(INDEX(Assessment!$D$2:$D$101, _xlfn.AGGREGATE(15, 6, ROW(Assessment!$D$2:$D$101)-ROW(Assessment!$D$2)+1/(Assessment!$L$2:$L$101="non compliant"), ROW(C232))), "")</f>
        <v/>
      </c>
      <c r="E232" s="25" t="str">
        <f t="shared" si="49"/>
        <v/>
      </c>
      <c r="F232" s="25" t="str">
        <f t="shared" si="50"/>
        <v/>
      </c>
      <c r="G232" s="25" t="str">
        <f t="shared" si="51"/>
        <v/>
      </c>
      <c r="H232" s="25" t="str">
        <f t="shared" si="52"/>
        <v/>
      </c>
      <c r="I232" s="25" t="str">
        <f t="shared" si="53"/>
        <v/>
      </c>
    </row>
    <row r="233" spans="2:9" ht="28.5" customHeight="1" x14ac:dyDescent="0.25">
      <c r="B233" s="2" t="str">
        <f>IFERROR(VLOOKUP(MID(C233,1,LEN(C233)-3),Sheet3!$H$3:$I$14,2,FALSE),"")</f>
        <v/>
      </c>
      <c r="C233" s="2" t="str">
        <f>IFERROR(INDEX(Assessment!$D$2:$D$101, _xlfn.AGGREGATE(15, 6, ROW(Assessment!$D$2:$D$101)-ROW(Assessment!$D$2)+1/(Assessment!$L$2:$L$101="non compliant"), ROW(C233))), "")</f>
        <v/>
      </c>
      <c r="E233" s="25" t="str">
        <f t="shared" si="49"/>
        <v/>
      </c>
      <c r="F233" s="25" t="str">
        <f t="shared" si="50"/>
        <v/>
      </c>
      <c r="G233" s="25" t="str">
        <f t="shared" si="51"/>
        <v/>
      </c>
      <c r="H233" s="25" t="str">
        <f t="shared" si="52"/>
        <v/>
      </c>
      <c r="I233" s="25" t="str">
        <f t="shared" si="53"/>
        <v/>
      </c>
    </row>
    <row r="234" spans="2:9" ht="28.5" customHeight="1" x14ac:dyDescent="0.25">
      <c r="B234" s="2" t="str">
        <f>IFERROR(VLOOKUP(MID(C234,1,LEN(C234)-3),Sheet3!$H$3:$I$14,2,FALSE),"")</f>
        <v/>
      </c>
      <c r="C234" s="2" t="str">
        <f>IFERROR(INDEX(Assessment!$D$2:$D$101, _xlfn.AGGREGATE(15, 6, ROW(Assessment!$D$2:$D$101)-ROW(Assessment!$D$2)+1/(Assessment!$L$2:$L$101="non compliant"), ROW(C234))), "")</f>
        <v/>
      </c>
      <c r="E234" s="25" t="str">
        <f t="shared" si="49"/>
        <v/>
      </c>
      <c r="F234" s="25" t="str">
        <f t="shared" si="50"/>
        <v/>
      </c>
      <c r="G234" s="25" t="str">
        <f t="shared" si="51"/>
        <v/>
      </c>
      <c r="H234" s="25" t="str">
        <f t="shared" si="52"/>
        <v/>
      </c>
      <c r="I234" s="25" t="str">
        <f t="shared" si="53"/>
        <v/>
      </c>
    </row>
    <row r="235" spans="2:9" ht="28.5" customHeight="1" x14ac:dyDescent="0.25">
      <c r="B235" s="2" t="str">
        <f>IFERROR(VLOOKUP(MID(C235,1,LEN(C235)-3),Sheet3!$H$3:$I$14,2,FALSE),"")</f>
        <v/>
      </c>
      <c r="C235" s="2" t="str">
        <f>IFERROR(INDEX(Assessment!$D$2:$D$101, _xlfn.AGGREGATE(15, 6, ROW(Assessment!$D$2:$D$101)-ROW(Assessment!$D$2)+1/(Assessment!$L$2:$L$101="non compliant"), ROW(C235))), "")</f>
        <v/>
      </c>
      <c r="E235" s="25" t="str">
        <f t="shared" si="49"/>
        <v/>
      </c>
      <c r="F235" s="25" t="str">
        <f t="shared" si="50"/>
        <v/>
      </c>
      <c r="G235" s="25" t="str">
        <f t="shared" si="51"/>
        <v/>
      </c>
      <c r="H235" s="25" t="str">
        <f t="shared" si="52"/>
        <v/>
      </c>
      <c r="I235" s="25" t="str">
        <f t="shared" si="53"/>
        <v/>
      </c>
    </row>
    <row r="236" spans="2:9" ht="28.5" customHeight="1" x14ac:dyDescent="0.25">
      <c r="B236" s="2" t="str">
        <f>IFERROR(VLOOKUP(MID(C236,1,LEN(C236)-3),Sheet3!$H$3:$I$14,2,FALSE),"")</f>
        <v/>
      </c>
      <c r="C236" s="2" t="str">
        <f>IFERROR(INDEX(Assessment!$D$2:$D$101, _xlfn.AGGREGATE(15, 6, ROW(Assessment!$D$2:$D$101)-ROW(Assessment!$D$2)+1/(Assessment!$L$2:$L$101="non compliant"), ROW(C236))), "")</f>
        <v/>
      </c>
      <c r="E236" s="25" t="str">
        <f t="shared" si="49"/>
        <v/>
      </c>
      <c r="F236" s="25" t="str">
        <f t="shared" si="50"/>
        <v/>
      </c>
      <c r="G236" s="25" t="str">
        <f t="shared" si="51"/>
        <v/>
      </c>
      <c r="H236" s="25" t="str">
        <f t="shared" si="52"/>
        <v/>
      </c>
      <c r="I236" s="25" t="str">
        <f t="shared" si="53"/>
        <v/>
      </c>
    </row>
    <row r="237" spans="2:9" ht="28.5" customHeight="1" x14ac:dyDescent="0.25">
      <c r="B237" s="2" t="str">
        <f>IFERROR(VLOOKUP(MID(C237,1,LEN(C237)-3),Sheet3!$H$3:$I$14,2,FALSE),"")</f>
        <v/>
      </c>
      <c r="C237" s="2" t="str">
        <f>IFERROR(INDEX(Assessment!$D$2:$D$101, _xlfn.AGGREGATE(15, 6, ROW(Assessment!$D$2:$D$101)-ROW(Assessment!$D$2)+1/(Assessment!$L$2:$L$101="non compliant"), ROW(C237))), "")</f>
        <v/>
      </c>
      <c r="E237" s="25" t="str">
        <f t="shared" si="49"/>
        <v/>
      </c>
      <c r="F237" s="25" t="str">
        <f t="shared" si="50"/>
        <v/>
      </c>
      <c r="G237" s="25" t="str">
        <f t="shared" si="51"/>
        <v/>
      </c>
      <c r="H237" s="25" t="str">
        <f t="shared" si="52"/>
        <v/>
      </c>
      <c r="I237" s="25" t="str">
        <f t="shared" si="53"/>
        <v/>
      </c>
    </row>
    <row r="238" spans="2:9" ht="28.5" customHeight="1" x14ac:dyDescent="0.25">
      <c r="B238" s="2" t="str">
        <f>IFERROR(VLOOKUP(MID(C238,1,LEN(C238)-3),Sheet3!$H$3:$I$14,2,FALSE),"")</f>
        <v/>
      </c>
      <c r="C238" s="2" t="str">
        <f>IFERROR(INDEX(Assessment!$D$2:$D$101, _xlfn.AGGREGATE(15, 6, ROW(Assessment!$D$2:$D$101)-ROW(Assessment!$D$2)+1/(Assessment!$L$2:$L$101="non compliant"), ROW(C238))), "")</f>
        <v/>
      </c>
      <c r="E238" s="25" t="str">
        <f t="shared" si="49"/>
        <v/>
      </c>
      <c r="F238" s="25" t="str">
        <f t="shared" si="50"/>
        <v/>
      </c>
      <c r="G238" s="25" t="str">
        <f t="shared" si="51"/>
        <v/>
      </c>
      <c r="H238" s="25" t="str">
        <f t="shared" si="52"/>
        <v/>
      </c>
      <c r="I238" s="25" t="str">
        <f t="shared" si="53"/>
        <v/>
      </c>
    </row>
    <row r="239" spans="2:9" ht="28.5" customHeight="1" x14ac:dyDescent="0.25">
      <c r="B239" s="2" t="str">
        <f>IFERROR(VLOOKUP(MID(C239,1,LEN(C239)-3),Sheet3!$H$3:$I$14,2,FALSE),"")</f>
        <v/>
      </c>
      <c r="C239" s="2" t="str">
        <f>IFERROR(INDEX(Assessment!$D$2:$D$101, _xlfn.AGGREGATE(15, 6, ROW(Assessment!$D$2:$D$101)-ROW(Assessment!$D$2)+1/(Assessment!$L$2:$L$101="non compliant"), ROW(C239))), "")</f>
        <v/>
      </c>
      <c r="E239" s="25" t="str">
        <f t="shared" si="49"/>
        <v/>
      </c>
      <c r="F239" s="25" t="str">
        <f t="shared" si="50"/>
        <v/>
      </c>
      <c r="G239" s="25" t="str">
        <f t="shared" si="51"/>
        <v/>
      </c>
      <c r="H239" s="25" t="str">
        <f t="shared" si="52"/>
        <v/>
      </c>
      <c r="I239" s="25" t="str">
        <f t="shared" si="53"/>
        <v/>
      </c>
    </row>
    <row r="240" spans="2:9" ht="28.5" customHeight="1" x14ac:dyDescent="0.25">
      <c r="B240" s="2" t="str">
        <f>IFERROR(VLOOKUP(MID(C240,1,LEN(C240)-3),Sheet3!$H$3:$I$14,2,FALSE),"")</f>
        <v/>
      </c>
      <c r="C240" s="2" t="str">
        <f>IFERROR(INDEX(Assessment!$D$2:$D$101, _xlfn.AGGREGATE(15, 6, ROW(Assessment!$D$2:$D$101)-ROW(Assessment!$D$2)+1/(Assessment!$L$2:$L$101="non compliant"), ROW(C240))), "")</f>
        <v/>
      </c>
      <c r="E240" s="25" t="str">
        <f t="shared" si="49"/>
        <v/>
      </c>
      <c r="F240" s="25" t="str">
        <f t="shared" si="50"/>
        <v/>
      </c>
      <c r="G240" s="25" t="str">
        <f t="shared" si="51"/>
        <v/>
      </c>
      <c r="H240" s="25" t="str">
        <f t="shared" si="52"/>
        <v/>
      </c>
      <c r="I240" s="25" t="str">
        <f t="shared" si="53"/>
        <v/>
      </c>
    </row>
    <row r="241" spans="2:9" ht="28.5" customHeight="1" x14ac:dyDescent="0.25">
      <c r="B241" s="2" t="str">
        <f>IFERROR(VLOOKUP(MID(C241,1,LEN(C241)-3),Sheet3!$H$3:$I$14,2,FALSE),"")</f>
        <v/>
      </c>
      <c r="C241" s="2" t="str">
        <f>IFERROR(INDEX(Assessment!$D$2:$D$101, _xlfn.AGGREGATE(15, 6, ROW(Assessment!$D$2:$D$101)-ROW(Assessment!$D$2)+1/(Assessment!$L$2:$L$101="non compliant"), ROW(C241))), "")</f>
        <v/>
      </c>
      <c r="E241" s="25" t="str">
        <f t="shared" si="49"/>
        <v/>
      </c>
      <c r="F241" s="25" t="str">
        <f t="shared" si="50"/>
        <v/>
      </c>
      <c r="G241" s="25" t="str">
        <f t="shared" si="51"/>
        <v/>
      </c>
      <c r="H241" s="25" t="str">
        <f t="shared" si="52"/>
        <v/>
      </c>
      <c r="I241" s="25" t="str">
        <f t="shared" si="53"/>
        <v/>
      </c>
    </row>
    <row r="242" spans="2:9" ht="28.5" customHeight="1" x14ac:dyDescent="0.25">
      <c r="B242" s="2" t="str">
        <f>IFERROR(VLOOKUP(MID(C242,1,LEN(C242)-3),Sheet3!$H$3:$I$14,2,FALSE),"")</f>
        <v/>
      </c>
      <c r="C242" s="2" t="str">
        <f>IFERROR(INDEX(Assessment!$D$2:$D$101, _xlfn.AGGREGATE(15, 6, ROW(Assessment!$D$2:$D$101)-ROW(Assessment!$D$2)+1/(Assessment!$L$2:$L$101="non compliant"), ROW(C242))), "")</f>
        <v/>
      </c>
      <c r="E242" s="25" t="str">
        <f t="shared" si="49"/>
        <v/>
      </c>
      <c r="F242" s="25" t="str">
        <f t="shared" si="50"/>
        <v/>
      </c>
      <c r="G242" s="25" t="str">
        <f t="shared" si="51"/>
        <v/>
      </c>
      <c r="H242" s="25" t="str">
        <f t="shared" si="52"/>
        <v/>
      </c>
      <c r="I242" s="25" t="str">
        <f t="shared" si="53"/>
        <v/>
      </c>
    </row>
    <row r="243" spans="2:9" ht="28.5" customHeight="1" x14ac:dyDescent="0.25">
      <c r="B243" s="2" t="str">
        <f>IFERROR(VLOOKUP(MID(C243,1,LEN(C243)-3),Sheet3!$H$3:$I$14,2,FALSE),"")</f>
        <v/>
      </c>
      <c r="C243" s="2" t="str">
        <f>IFERROR(INDEX(Assessment!$D$2:$D$101, _xlfn.AGGREGATE(15, 6, ROW(Assessment!$D$2:$D$101)-ROW(Assessment!$D$2)+1/(Assessment!$L$2:$L$101="non compliant"), ROW(C243))), "")</f>
        <v/>
      </c>
      <c r="E243" s="25" t="str">
        <f t="shared" si="49"/>
        <v/>
      </c>
      <c r="F243" s="25" t="str">
        <f t="shared" si="50"/>
        <v/>
      </c>
      <c r="G243" s="25" t="str">
        <f t="shared" si="51"/>
        <v/>
      </c>
      <c r="H243" s="25" t="str">
        <f t="shared" si="52"/>
        <v/>
      </c>
      <c r="I243" s="25" t="str">
        <f t="shared" si="53"/>
        <v/>
      </c>
    </row>
    <row r="244" spans="2:9" ht="28.5" customHeight="1" x14ac:dyDescent="0.25">
      <c r="B244" s="2" t="str">
        <f>IFERROR(VLOOKUP(MID(C244,1,LEN(C244)-3),Sheet3!$H$3:$I$14,2,FALSE),"")</f>
        <v/>
      </c>
      <c r="C244" s="2" t="str">
        <f>IFERROR(INDEX(Assessment!$D$2:$D$101, _xlfn.AGGREGATE(15, 6, ROW(Assessment!$D$2:$D$101)-ROW(Assessment!$D$2)+1/(Assessment!$L$2:$L$101="non compliant"), ROW(C244))), "")</f>
        <v/>
      </c>
      <c r="E244" s="25" t="str">
        <f t="shared" si="49"/>
        <v/>
      </c>
      <c r="F244" s="25" t="str">
        <f t="shared" si="50"/>
        <v/>
      </c>
      <c r="G244" s="25" t="str">
        <f t="shared" si="51"/>
        <v/>
      </c>
      <c r="H244" s="25" t="str">
        <f t="shared" si="52"/>
        <v/>
      </c>
      <c r="I244" s="25" t="str">
        <f t="shared" si="53"/>
        <v/>
      </c>
    </row>
    <row r="245" spans="2:9" ht="28.5" customHeight="1" x14ac:dyDescent="0.25">
      <c r="B245" s="2" t="str">
        <f>IFERROR(VLOOKUP(MID(C245,1,LEN(C245)-3),Sheet3!$H$3:$I$14,2,FALSE),"")</f>
        <v/>
      </c>
      <c r="C245" s="2" t="str">
        <f>IFERROR(INDEX(Assessment!$D$2:$D$101, _xlfn.AGGREGATE(15, 6, ROW(Assessment!$D$2:$D$101)-ROW(Assessment!$D$2)+1/(Assessment!$L$2:$L$101="non compliant"), ROW(C245))), "")</f>
        <v/>
      </c>
      <c r="E245" s="25" t="str">
        <f t="shared" si="49"/>
        <v/>
      </c>
      <c r="F245" s="25" t="str">
        <f t="shared" si="50"/>
        <v/>
      </c>
      <c r="G245" s="25" t="str">
        <f t="shared" si="51"/>
        <v/>
      </c>
      <c r="H245" s="25" t="str">
        <f t="shared" si="52"/>
        <v/>
      </c>
      <c r="I245" s="25" t="str">
        <f t="shared" si="53"/>
        <v/>
      </c>
    </row>
    <row r="246" spans="2:9" ht="28.5" customHeight="1" x14ac:dyDescent="0.25">
      <c r="B246" s="2" t="str">
        <f>IFERROR(VLOOKUP(MID(C246,1,LEN(C246)-3),Sheet3!$H$3:$I$14,2,FALSE),"")</f>
        <v/>
      </c>
      <c r="C246" s="2" t="str">
        <f>IFERROR(INDEX(Assessment!$D$2:$D$101, _xlfn.AGGREGATE(15, 6, ROW(Assessment!$D$2:$D$101)-ROW(Assessment!$D$2)+1/(Assessment!$L$2:$L$101="non compliant"), ROW(C246))), "")</f>
        <v/>
      </c>
      <c r="E246" s="25" t="str">
        <f t="shared" si="49"/>
        <v/>
      </c>
      <c r="F246" s="25" t="str">
        <f t="shared" si="50"/>
        <v/>
      </c>
      <c r="G246" s="25" t="str">
        <f t="shared" si="51"/>
        <v/>
      </c>
      <c r="H246" s="25" t="str">
        <f t="shared" si="52"/>
        <v/>
      </c>
      <c r="I246" s="25" t="str">
        <f t="shared" si="53"/>
        <v/>
      </c>
    </row>
    <row r="247" spans="2:9" ht="28.5" customHeight="1" x14ac:dyDescent="0.25">
      <c r="B247" s="2" t="str">
        <f>IFERROR(VLOOKUP(MID(C247,1,LEN(C247)-3),Sheet3!$H$3:$I$14,2,FALSE),"")</f>
        <v/>
      </c>
      <c r="C247" s="2" t="str">
        <f>IFERROR(INDEX(Assessment!$D$2:$D$101, _xlfn.AGGREGATE(15, 6, ROW(Assessment!$D$2:$D$101)-ROW(Assessment!$D$2)+1/(Assessment!$L$2:$L$101="non compliant"), ROW(C247))), "")</f>
        <v/>
      </c>
      <c r="E247" s="25" t="str">
        <f t="shared" si="49"/>
        <v/>
      </c>
      <c r="F247" s="25" t="str">
        <f t="shared" si="50"/>
        <v/>
      </c>
      <c r="G247" s="25" t="str">
        <f t="shared" si="51"/>
        <v/>
      </c>
      <c r="H247" s="25" t="str">
        <f t="shared" si="52"/>
        <v/>
      </c>
      <c r="I247" s="25" t="str">
        <f t="shared" si="53"/>
        <v/>
      </c>
    </row>
    <row r="248" spans="2:9" ht="28.5" customHeight="1" x14ac:dyDescent="0.25">
      <c r="B248" s="2" t="str">
        <f>IFERROR(VLOOKUP(MID(C248,1,LEN(C248)-3),Sheet3!$H$3:$I$14,2,FALSE),"")</f>
        <v/>
      </c>
      <c r="C248" s="2" t="str">
        <f>IFERROR(INDEX(Assessment!$D$2:$D$101, _xlfn.AGGREGATE(15, 6, ROW(Assessment!$D$2:$D$101)-ROW(Assessment!$D$2)+1/(Assessment!$L$2:$L$101="non compliant"), ROW(C248))), "")</f>
        <v/>
      </c>
      <c r="E248" s="25" t="str">
        <f t="shared" si="49"/>
        <v/>
      </c>
      <c r="F248" s="25" t="str">
        <f t="shared" si="50"/>
        <v/>
      </c>
      <c r="G248" s="25" t="str">
        <f t="shared" si="51"/>
        <v/>
      </c>
      <c r="H248" s="25" t="str">
        <f t="shared" si="52"/>
        <v/>
      </c>
      <c r="I248" s="25" t="str">
        <f t="shared" si="53"/>
        <v/>
      </c>
    </row>
    <row r="249" spans="2:9" ht="28.5" customHeight="1" x14ac:dyDescent="0.25">
      <c r="B249" s="2" t="str">
        <f>IFERROR(VLOOKUP(MID(C249,1,LEN(C249)-3),Sheet3!$H$3:$I$14,2,FALSE),"")</f>
        <v/>
      </c>
      <c r="C249" s="2" t="str">
        <f>IFERROR(INDEX(Assessment!$D$2:$D$101, _xlfn.AGGREGATE(15, 6, ROW(Assessment!$D$2:$D$101)-ROW(Assessment!$D$2)+1/(Assessment!$L$2:$L$101="non compliant"), ROW(C249))), "")</f>
        <v/>
      </c>
      <c r="E249" s="25" t="str">
        <f t="shared" si="49"/>
        <v/>
      </c>
      <c r="F249" s="25" t="str">
        <f t="shared" si="50"/>
        <v/>
      </c>
      <c r="G249" s="25" t="str">
        <f t="shared" si="51"/>
        <v/>
      </c>
      <c r="H249" s="25" t="str">
        <f t="shared" si="52"/>
        <v/>
      </c>
      <c r="I249" s="25" t="str">
        <f t="shared" si="53"/>
        <v/>
      </c>
    </row>
    <row r="250" spans="2:9" ht="28.5" customHeight="1" x14ac:dyDescent="0.25">
      <c r="B250" s="2" t="str">
        <f>IFERROR(VLOOKUP(MID(C250,1,LEN(C250)-3),Sheet3!$H$3:$I$14,2,FALSE),"")</f>
        <v/>
      </c>
      <c r="C250" s="2" t="str">
        <f>IFERROR(INDEX(Assessment!$D$2:$D$101, _xlfn.AGGREGATE(15, 6, ROW(Assessment!$D$2:$D$101)-ROW(Assessment!$D$2)+1/(Assessment!$L$2:$L$101="non compliant"), ROW(C250))), "")</f>
        <v/>
      </c>
      <c r="E250" s="25" t="str">
        <f t="shared" si="49"/>
        <v/>
      </c>
      <c r="F250" s="25" t="str">
        <f t="shared" si="50"/>
        <v/>
      </c>
      <c r="G250" s="25" t="str">
        <f t="shared" si="51"/>
        <v/>
      </c>
      <c r="H250" s="25" t="str">
        <f t="shared" si="52"/>
        <v/>
      </c>
      <c r="I250" s="25" t="str">
        <f t="shared" si="53"/>
        <v/>
      </c>
    </row>
    <row r="251" spans="2:9" ht="28.5" customHeight="1" x14ac:dyDescent="0.25">
      <c r="B251" s="2" t="str">
        <f>IFERROR(VLOOKUP(MID(C251,1,LEN(C251)-3),Sheet3!$H$3:$I$14,2,FALSE),"")</f>
        <v/>
      </c>
      <c r="C251" s="2" t="str">
        <f>IFERROR(INDEX(Assessment!$D$2:$D$101, _xlfn.AGGREGATE(15, 6, ROW(Assessment!$D$2:$D$101)-ROW(Assessment!$D$2)+1/(Assessment!$L$2:$L$101="non compliant"), ROW(C251))), "")</f>
        <v/>
      </c>
      <c r="E251" s="25" t="str">
        <f t="shared" si="49"/>
        <v/>
      </c>
      <c r="F251" s="25" t="str">
        <f t="shared" si="50"/>
        <v/>
      </c>
      <c r="G251" s="25" t="str">
        <f t="shared" si="51"/>
        <v/>
      </c>
      <c r="H251" s="25" t="str">
        <f t="shared" si="52"/>
        <v/>
      </c>
      <c r="I251" s="25" t="str">
        <f t="shared" si="53"/>
        <v/>
      </c>
    </row>
    <row r="252" spans="2:9" ht="28.5" customHeight="1" x14ac:dyDescent="0.25">
      <c r="B252" s="2" t="str">
        <f>IFERROR(VLOOKUP(MID(C252,1,LEN(C252)-3),Sheet3!$H$3:$I$14,2,FALSE),"")</f>
        <v/>
      </c>
      <c r="C252" s="2" t="str">
        <f>IFERROR(INDEX(Assessment!$D$2:$D$101, _xlfn.AGGREGATE(15, 6, ROW(Assessment!$D$2:$D$101)-ROW(Assessment!$D$2)+1/(Assessment!$L$2:$L$101="non compliant"), ROW(C252))), "")</f>
        <v/>
      </c>
      <c r="E252" s="25" t="str">
        <f t="shared" si="49"/>
        <v/>
      </c>
      <c r="F252" s="25" t="str">
        <f t="shared" si="50"/>
        <v/>
      </c>
      <c r="G252" s="25" t="str">
        <f t="shared" si="51"/>
        <v/>
      </c>
      <c r="H252" s="25" t="str">
        <f t="shared" si="52"/>
        <v/>
      </c>
      <c r="I252" s="25" t="str">
        <f t="shared" si="53"/>
        <v/>
      </c>
    </row>
    <row r="253" spans="2:9" ht="28.5" customHeight="1" x14ac:dyDescent="0.25">
      <c r="B253" s="2" t="str">
        <f>IFERROR(VLOOKUP(MID(C253,1,LEN(C253)-3),Sheet3!$H$3:$I$14,2,FALSE),"")</f>
        <v/>
      </c>
      <c r="C253" s="2" t="str">
        <f>IFERROR(INDEX(Assessment!$D$2:$D$101, _xlfn.AGGREGATE(15, 6, ROW(Assessment!$D$2:$D$101)-ROW(Assessment!$D$2)+1/(Assessment!$L$2:$L$101="non compliant"), ROW(C253))), "")</f>
        <v/>
      </c>
      <c r="E253" s="25" t="str">
        <f t="shared" si="49"/>
        <v/>
      </c>
      <c r="F253" s="25" t="str">
        <f t="shared" si="50"/>
        <v/>
      </c>
      <c r="G253" s="25" t="str">
        <f t="shared" si="51"/>
        <v/>
      </c>
      <c r="H253" s="25" t="str">
        <f t="shared" si="52"/>
        <v/>
      </c>
      <c r="I253" s="25" t="str">
        <f t="shared" si="53"/>
        <v/>
      </c>
    </row>
    <row r="254" spans="2:9" ht="28.5" customHeight="1" x14ac:dyDescent="0.25">
      <c r="B254" s="2" t="str">
        <f>IFERROR(VLOOKUP(MID(C254,1,LEN(C254)-3),Sheet3!$H$3:$I$14,2,FALSE),"")</f>
        <v/>
      </c>
      <c r="C254" s="2" t="str">
        <f>IFERROR(INDEX(Assessment!$D$2:$D$101, _xlfn.AGGREGATE(15, 6, ROW(Assessment!$D$2:$D$101)-ROW(Assessment!$D$2)+1/(Assessment!$L$2:$L$101="non compliant"), ROW(C254))), "")</f>
        <v/>
      </c>
      <c r="E254" s="25" t="str">
        <f t="shared" si="49"/>
        <v/>
      </c>
      <c r="F254" s="25" t="str">
        <f t="shared" si="50"/>
        <v/>
      </c>
      <c r="G254" s="25" t="str">
        <f t="shared" si="51"/>
        <v/>
      </c>
      <c r="H254" s="25" t="str">
        <f t="shared" si="52"/>
        <v/>
      </c>
      <c r="I254" s="25" t="str">
        <f t="shared" si="53"/>
        <v/>
      </c>
    </row>
    <row r="255" spans="2:9" ht="28.5" customHeight="1" x14ac:dyDescent="0.25">
      <c r="B255" s="2" t="str">
        <f>IFERROR(VLOOKUP(MID(C255,1,LEN(C255)-3),Sheet3!$H$3:$I$14,2,FALSE),"")</f>
        <v/>
      </c>
      <c r="C255" s="2" t="str">
        <f>IFERROR(INDEX(Assessment!$D$2:$D$101, _xlfn.AGGREGATE(15, 6, ROW(Assessment!$D$2:$D$101)-ROW(Assessment!$D$2)+1/(Assessment!$L$2:$L$101="non compliant"), ROW(C255))), "")</f>
        <v/>
      </c>
      <c r="E255" s="25" t="str">
        <f t="shared" si="49"/>
        <v/>
      </c>
      <c r="F255" s="25" t="str">
        <f t="shared" si="50"/>
        <v/>
      </c>
      <c r="G255" s="25" t="str">
        <f t="shared" si="51"/>
        <v/>
      </c>
      <c r="H255" s="25" t="str">
        <f t="shared" si="52"/>
        <v/>
      </c>
      <c r="I255" s="25" t="str">
        <f t="shared" si="53"/>
        <v/>
      </c>
    </row>
    <row r="256" spans="2:9" ht="28.5" customHeight="1" x14ac:dyDescent="0.25">
      <c r="B256" s="2" t="str">
        <f>IFERROR(VLOOKUP(MID(C256,1,LEN(C256)-3),Sheet3!$H$3:$I$14,2,FALSE),"")</f>
        <v/>
      </c>
      <c r="C256" s="2" t="str">
        <f>IFERROR(INDEX(Assessment!$D$2:$D$101, _xlfn.AGGREGATE(15, 6, ROW(Assessment!$D$2:$D$101)-ROW(Assessment!$D$2)+1/(Assessment!$L$2:$L$101="non compliant"), ROW(C256))), "")</f>
        <v/>
      </c>
      <c r="E256" s="25" t="str">
        <f t="shared" si="49"/>
        <v/>
      </c>
      <c r="F256" s="25" t="str">
        <f t="shared" si="50"/>
        <v/>
      </c>
      <c r="G256" s="25" t="str">
        <f t="shared" si="51"/>
        <v/>
      </c>
      <c r="H256" s="25" t="str">
        <f t="shared" si="52"/>
        <v/>
      </c>
      <c r="I256" s="25" t="str">
        <f t="shared" si="53"/>
        <v/>
      </c>
    </row>
    <row r="257" spans="2:9" ht="28.5" customHeight="1" x14ac:dyDescent="0.25">
      <c r="B257" s="2" t="str">
        <f>IFERROR(VLOOKUP(MID(C257,1,LEN(C257)-3),Sheet3!$H$3:$I$14,2,FALSE),"")</f>
        <v/>
      </c>
      <c r="C257" s="2" t="str">
        <f>IFERROR(INDEX(Assessment!$D$2:$D$101, _xlfn.AGGREGATE(15, 6, ROW(Assessment!$D$2:$D$101)-ROW(Assessment!$D$2)+1/(Assessment!$L$2:$L$101="non compliant"), ROW(C257))), "")</f>
        <v/>
      </c>
      <c r="E257" s="25" t="str">
        <f t="shared" si="49"/>
        <v/>
      </c>
      <c r="F257" s="25" t="str">
        <f t="shared" si="50"/>
        <v/>
      </c>
      <c r="G257" s="25" t="str">
        <f t="shared" si="51"/>
        <v/>
      </c>
      <c r="H257" s="25" t="str">
        <f t="shared" si="52"/>
        <v/>
      </c>
      <c r="I257" s="25" t="str">
        <f t="shared" si="53"/>
        <v/>
      </c>
    </row>
    <row r="258" spans="2:9" ht="28.5" customHeight="1" x14ac:dyDescent="0.25">
      <c r="B258" s="2" t="str">
        <f>IFERROR(VLOOKUP(MID(C258,1,LEN(C258)-3),Sheet3!$H$3:$I$14,2,FALSE),"")</f>
        <v/>
      </c>
      <c r="C258" s="2" t="str">
        <f>IFERROR(INDEX(Assessment!$D$2:$D$101, _xlfn.AGGREGATE(15, 6, ROW(Assessment!$D$2:$D$101)-ROW(Assessment!$D$2)+1/(Assessment!$L$2:$L$101="non compliant"), ROW(C258))), "")</f>
        <v/>
      </c>
      <c r="E258" s="25" t="str">
        <f t="shared" si="49"/>
        <v/>
      </c>
      <c r="F258" s="25" t="str">
        <f t="shared" si="50"/>
        <v/>
      </c>
      <c r="G258" s="25" t="str">
        <f t="shared" si="51"/>
        <v/>
      </c>
      <c r="H258" s="25" t="str">
        <f t="shared" si="52"/>
        <v/>
      </c>
      <c r="I258" s="25" t="str">
        <f t="shared" si="53"/>
        <v/>
      </c>
    </row>
    <row r="259" spans="2:9" ht="28.5" customHeight="1" x14ac:dyDescent="0.25">
      <c r="B259" s="2" t="str">
        <f>IFERROR(VLOOKUP(MID(C259,1,LEN(C259)-3),Sheet3!$H$3:$I$14,2,FALSE),"")</f>
        <v/>
      </c>
      <c r="C259" s="2" t="str">
        <f>IFERROR(INDEX(Assessment!$D$2:$D$101, _xlfn.AGGREGATE(15, 6, ROW(Assessment!$D$2:$D$101)-ROW(Assessment!$D$2)+1/(Assessment!$L$2:$L$101="non compliant"), ROW(C259))), "")</f>
        <v/>
      </c>
      <c r="E259" s="25" t="str">
        <f t="shared" si="49"/>
        <v/>
      </c>
      <c r="F259" s="25" t="str">
        <f t="shared" si="50"/>
        <v/>
      </c>
      <c r="G259" s="25" t="str">
        <f t="shared" si="51"/>
        <v/>
      </c>
      <c r="H259" s="25" t="str">
        <f t="shared" si="52"/>
        <v/>
      </c>
      <c r="I259" s="25" t="str">
        <f t="shared" si="53"/>
        <v/>
      </c>
    </row>
    <row r="260" spans="2:9" ht="28.5" customHeight="1" x14ac:dyDescent="0.25">
      <c r="B260" s="2" t="str">
        <f>IFERROR(VLOOKUP(MID(C260,1,LEN(C260)-3),Sheet3!$H$3:$I$14,2,FALSE),"")</f>
        <v/>
      </c>
      <c r="C260" s="2" t="str">
        <f>IFERROR(INDEX(Assessment!$D$2:$D$101, _xlfn.AGGREGATE(15, 6, ROW(Assessment!$D$2:$D$101)-ROW(Assessment!$D$2)+1/(Assessment!$L$2:$L$101="non compliant"), ROW(C260))), "")</f>
        <v/>
      </c>
      <c r="E260" s="25" t="str">
        <f t="shared" si="49"/>
        <v/>
      </c>
      <c r="F260" s="25" t="str">
        <f t="shared" si="50"/>
        <v/>
      </c>
      <c r="G260" s="25" t="str">
        <f t="shared" si="51"/>
        <v/>
      </c>
      <c r="H260" s="25" t="str">
        <f t="shared" si="52"/>
        <v/>
      </c>
      <c r="I260" s="25" t="str">
        <f t="shared" si="53"/>
        <v/>
      </c>
    </row>
    <row r="261" spans="2:9" x14ac:dyDescent="0.25">
      <c r="B261" s="2" t="str">
        <f>IFERROR(VLOOKUP(MID(C261,1,LEN(C261)-3),Sheet3!$H$3:$I$14,2,FALSE),"")</f>
        <v/>
      </c>
      <c r="C261" s="2" t="str">
        <f>IFERROR(INDEX(Assessment!$D$2:$D$101, _xlfn.AGGREGATE(15, 6, ROW(Assessment!$D$2:$D$101)-ROW(Assessment!$D$2)+1/(Assessment!$L$2:$L$101="non compliant"), ROW(C261))), "")</f>
        <v/>
      </c>
    </row>
    <row r="262" spans="2:9" x14ac:dyDescent="0.25">
      <c r="B262" s="2" t="str">
        <f>IFERROR(VLOOKUP(MID(C262,1,LEN(C262)-3),Sheet3!$H$3:$I$14,2,FALSE),"")</f>
        <v/>
      </c>
      <c r="C262" s="2" t="str">
        <f>IFERROR(INDEX(Assessment!$D$2:$D$101, _xlfn.AGGREGATE(15, 6, ROW(Assessment!$D$2:$D$101)-ROW(Assessment!$D$2)+1/(Assessment!$L$2:$L$101="non compliant"), ROW(C262))), "")</f>
        <v/>
      </c>
    </row>
    <row r="263" spans="2:9" x14ac:dyDescent="0.25">
      <c r="C263" s="2" t="str">
        <f>IFERROR(INDEX(Assessment!$D$2:$D$101, _xlfn.AGGREGATE(15, 6, ROW(Assessment!$D$2:$D$101)-ROW(Assessment!$D$2)+1/(Assessment!$L$2:$L$101="non compliant"), ROW(C263))), "")</f>
        <v/>
      </c>
    </row>
    <row r="264" spans="2:9" x14ac:dyDescent="0.25">
      <c r="C264" s="2" t="str">
        <f>IFERROR(INDEX(Assessment!$D$2:$D$101, _xlfn.AGGREGATE(15, 6, ROW(Assessment!$D$2:$D$101)-ROW(Assessment!$D$2)+1/(Assessment!$L$2:$L$101="non compliant"), ROW(C264))), "")</f>
        <v/>
      </c>
    </row>
    <row r="265" spans="2:9" x14ac:dyDescent="0.25">
      <c r="C265" s="2" t="str">
        <f>IFERROR(INDEX(Assessment!$D$2:$D$101, _xlfn.AGGREGATE(15, 6, ROW(Assessment!$D$2:$D$101)-ROW(Assessment!$D$2)+1/(Assessment!$L$2:$L$101="non compliant"), ROW(C265))), "")</f>
        <v/>
      </c>
    </row>
    <row r="266" spans="2:9" x14ac:dyDescent="0.25">
      <c r="C266" s="2" t="str">
        <f>IFERROR(INDEX(Assessment!$D$2:$D$101, _xlfn.AGGREGATE(15, 6, ROW(Assessment!$D$2:$D$101)-ROW(Assessment!$D$2)+1/(Assessment!$L$2:$L$101="non compliant"), ROW(C266))), "")</f>
        <v/>
      </c>
    </row>
    <row r="267" spans="2:9" x14ac:dyDescent="0.25">
      <c r="C267" s="2" t="str">
        <f>IFERROR(INDEX(Assessment!$D$2:$D$101, _xlfn.AGGREGATE(15, 6, ROW(Assessment!$D$2:$D$101)-ROW(Assessment!$D$2)+1/(Assessment!$L$2:$L$101="non compliant"), ROW(C267))), "")</f>
        <v/>
      </c>
    </row>
    <row r="268" spans="2:9" x14ac:dyDescent="0.25">
      <c r="C268" s="2" t="str">
        <f>IFERROR(INDEX(Assessment!$D$2:$D$101, _xlfn.AGGREGATE(15, 6, ROW(Assessment!$D$2:$D$101)-ROW(Assessment!$D$2)+1/(Assessment!$L$2:$L$101="non compliant"), ROW(C268))), "")</f>
        <v/>
      </c>
    </row>
    <row r="269" spans="2:9" x14ac:dyDescent="0.25">
      <c r="C269" s="2" t="str">
        <f>IFERROR(INDEX(Assessment!$D$2:$D$101, _xlfn.AGGREGATE(15, 6, ROW(Assessment!$D$2:$D$101)-ROW(Assessment!$D$2)+1/(Assessment!$L$2:$L$101="non compliant"), ROW(C269))), "")</f>
        <v/>
      </c>
    </row>
    <row r="270" spans="2:9" x14ac:dyDescent="0.25">
      <c r="C270" s="2" t="str">
        <f>IFERROR(INDEX(Assessment!$D$2:$D$101, _xlfn.AGGREGATE(15, 6, ROW(Assessment!$D$2:$D$101)-ROW(Assessment!$D$2)+1/(Assessment!$L$2:$L$101="non compliant"), ROW(C270))), "")</f>
        <v/>
      </c>
    </row>
  </sheetData>
  <protectedRanges>
    <protectedRange sqref="E4:I271" name="Range1"/>
  </protectedRanges>
  <mergeCells count="1">
    <mergeCell ref="B2:I2"/>
  </mergeCells>
  <conditionalFormatting sqref="C3:C1001">
    <cfRule type="expression" dxfId="6" priority="4">
      <formula>C3&lt;&gt;""</formula>
    </cfRule>
  </conditionalFormatting>
  <conditionalFormatting sqref="D3:I1048576">
    <cfRule type="expression" dxfId="5" priority="3">
      <formula>D3&lt;&gt;""</formula>
    </cfRule>
  </conditionalFormatting>
  <conditionalFormatting sqref="I4:I260">
    <cfRule type="expression" dxfId="4" priority="2">
      <formula>IF(I4="Yet to Start",1,0)</formula>
    </cfRule>
  </conditionalFormatting>
  <conditionalFormatting sqref="B3:B1001">
    <cfRule type="expression" dxfId="3" priority="1">
      <formula>B3&lt;&gt;""</formula>
    </cfRule>
  </conditionalFormatting>
  <dataValidations count="1">
    <dataValidation type="list" allowBlank="1" showInputMessage="1" showErrorMessage="1" sqref="I4:I260" xr:uid="{00BA4FEC-F722-4F69-AE0E-326494C7F4F4}">
      <formula1>"""Yet to Start"", ""In Progress"", ""Completed"""</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9ACCD-B1C1-44FD-B029-429F9B0BD55C}">
  <sheetPr codeName="Sheet3"/>
  <dimension ref="B3:G17"/>
  <sheetViews>
    <sheetView zoomScale="115" zoomScaleNormal="115" workbookViewId="0">
      <selection activeCell="B5" sqref="B5"/>
    </sheetView>
  </sheetViews>
  <sheetFormatPr defaultRowHeight="15" x14ac:dyDescent="0.25"/>
  <cols>
    <col min="2" max="2" width="19.42578125" customWidth="1"/>
    <col min="3" max="5" width="12.7109375" customWidth="1"/>
  </cols>
  <sheetData>
    <row r="3" spans="2:7" x14ac:dyDescent="0.25">
      <c r="B3" t="s">
        <v>7</v>
      </c>
      <c r="C3" t="s">
        <v>111</v>
      </c>
      <c r="D3" t="s">
        <v>112</v>
      </c>
      <c r="E3" t="s">
        <v>113</v>
      </c>
      <c r="F3" t="s">
        <v>114</v>
      </c>
      <c r="G3" t="s">
        <v>285</v>
      </c>
    </row>
    <row r="4" spans="2:7" x14ac:dyDescent="0.25">
      <c r="B4" s="7" t="s">
        <v>11</v>
      </c>
      <c r="C4">
        <f>COUNTIF(Assessment!$L$3:$L$8, 'Working Sheet'!C3)</f>
        <v>0</v>
      </c>
      <c r="D4">
        <f>COUNTIF(Assessment!$L$3:$L$8, 'Working Sheet'!D3)</f>
        <v>0</v>
      </c>
      <c r="E4">
        <f>COUNTIF(Assessment!$L$3:$L$8, 'Working Sheet'!E3)</f>
        <v>0</v>
      </c>
      <c r="F4" s="10" t="e">
        <f>C4/(SUM(C4:E4)-E4)</f>
        <v>#DIV/0!</v>
      </c>
      <c r="G4">
        <f>SUM(C4+D4)</f>
        <v>0</v>
      </c>
    </row>
    <row r="5" spans="2:7" x14ac:dyDescent="0.25">
      <c r="B5" s="7" t="s">
        <v>0</v>
      </c>
      <c r="C5">
        <f>COUNTIFS(Assessment!$C:$C,'Working Sheet'!B5, Assessment!$L:$L,'Working Sheet'!$C$3)</f>
        <v>0</v>
      </c>
      <c r="D5">
        <f>COUNTIFS(Assessment!$C:$C,'Working Sheet'!B5, Assessment!$L:$L,'Working Sheet'!$D$3)</f>
        <v>0</v>
      </c>
      <c r="E5">
        <f>COUNTIFS(Assessment!$C:$C,'Working Sheet'!B5, Assessment!$L:$L,'Working Sheet'!$E$3)</f>
        <v>0</v>
      </c>
      <c r="F5" s="10" t="e">
        <f t="shared" ref="F5:F15" si="0">C5/(SUM(C5:E5)-E5)</f>
        <v>#DIV/0!</v>
      </c>
      <c r="G5">
        <f t="shared" ref="G5:G15" si="1">SUM(C5+D5)</f>
        <v>0</v>
      </c>
    </row>
    <row r="6" spans="2:7" x14ac:dyDescent="0.25">
      <c r="B6" s="7" t="s">
        <v>1</v>
      </c>
      <c r="C6">
        <f>COUNTIFS(Assessment!$C:$C,'Working Sheet'!B6, Assessment!$L:$L,'Working Sheet'!$C$3)</f>
        <v>0</v>
      </c>
      <c r="D6">
        <f>COUNTIFS(Assessment!$C:$C,'Working Sheet'!B6, Assessment!$L:$L,'Working Sheet'!$D$3)</f>
        <v>0</v>
      </c>
      <c r="E6">
        <f>COUNTIFS(Assessment!$C:$C,'Working Sheet'!B6, Assessment!$L:$L,'Working Sheet'!$E$3)</f>
        <v>0</v>
      </c>
      <c r="F6" s="10" t="e">
        <f t="shared" si="0"/>
        <v>#DIV/0!</v>
      </c>
      <c r="G6">
        <f t="shared" si="1"/>
        <v>0</v>
      </c>
    </row>
    <row r="7" spans="2:7" ht="30" x14ac:dyDescent="0.25">
      <c r="B7" s="7" t="s">
        <v>45</v>
      </c>
      <c r="C7">
        <f>COUNTIFS(Assessment!$C:$C,'Working Sheet'!B7, Assessment!$L:$L,'Working Sheet'!$C$3)</f>
        <v>0</v>
      </c>
      <c r="D7">
        <f>COUNTIFS(Assessment!$C:$C,'Working Sheet'!B7, Assessment!$L:$L,'Working Sheet'!$D$3)</f>
        <v>0</v>
      </c>
      <c r="E7">
        <f>COUNTIFS(Assessment!$C:$C,'Working Sheet'!B7, Assessment!$L:$L,'Working Sheet'!$E$3)</f>
        <v>0</v>
      </c>
      <c r="F7" s="10" t="e">
        <f t="shared" si="0"/>
        <v>#DIV/0!</v>
      </c>
      <c r="G7">
        <f t="shared" si="1"/>
        <v>0</v>
      </c>
    </row>
    <row r="8" spans="2:7" ht="30" x14ac:dyDescent="0.25">
      <c r="B8" s="7" t="s">
        <v>6</v>
      </c>
      <c r="C8">
        <f>COUNTIFS(Assessment!$C:$C,'Working Sheet'!B8, Assessment!$L:$L,'Working Sheet'!$C$3)</f>
        <v>0</v>
      </c>
      <c r="D8">
        <f>COUNTIFS(Assessment!$C:$C,'Working Sheet'!B8, Assessment!$L:$L,'Working Sheet'!$D$3)</f>
        <v>0</v>
      </c>
      <c r="E8">
        <f>COUNTIFS(Assessment!$C:$C,'Working Sheet'!B8, Assessment!$L:$L,'Working Sheet'!$E$3)</f>
        <v>0</v>
      </c>
      <c r="F8" s="10" t="e">
        <f t="shared" si="0"/>
        <v>#DIV/0!</v>
      </c>
      <c r="G8">
        <f t="shared" si="1"/>
        <v>0</v>
      </c>
    </row>
    <row r="9" spans="2:7" x14ac:dyDescent="0.25">
      <c r="B9" s="7" t="s">
        <v>96</v>
      </c>
      <c r="C9">
        <f>COUNTIFS(Assessment!$C:$C,'Working Sheet'!B9, Assessment!$L:$L,'Working Sheet'!$C$3)</f>
        <v>0</v>
      </c>
      <c r="D9">
        <f>COUNTIFS(Assessment!$C:$C,'Working Sheet'!B9, Assessment!$L:$L,'Working Sheet'!$D$3)</f>
        <v>0</v>
      </c>
      <c r="E9">
        <f>COUNTIFS(Assessment!$C:$C,'Working Sheet'!B9, Assessment!$L:$L,'Working Sheet'!$E$3)</f>
        <v>0</v>
      </c>
      <c r="F9" s="10" t="e">
        <f t="shared" si="0"/>
        <v>#DIV/0!</v>
      </c>
      <c r="G9">
        <f t="shared" si="1"/>
        <v>0</v>
      </c>
    </row>
    <row r="10" spans="2:7" ht="30" x14ac:dyDescent="0.25">
      <c r="B10" s="7" t="s">
        <v>159</v>
      </c>
      <c r="C10">
        <f>COUNTIFS(Assessment!$C:$C,'Working Sheet'!B10, Assessment!$L:$L,'Working Sheet'!$C$3)</f>
        <v>0</v>
      </c>
      <c r="D10">
        <f>COUNTIFS(Assessment!$C:$C,'Working Sheet'!B10, Assessment!$L:$L,'Working Sheet'!$D$3)</f>
        <v>0</v>
      </c>
      <c r="E10">
        <f>COUNTIFS(Assessment!$C:$C,'Working Sheet'!B10, Assessment!$L:$L,'Working Sheet'!$E$3)</f>
        <v>0</v>
      </c>
      <c r="F10" s="10" t="e">
        <f t="shared" si="0"/>
        <v>#DIV/0!</v>
      </c>
      <c r="G10">
        <f t="shared" si="1"/>
        <v>0</v>
      </c>
    </row>
    <row r="11" spans="2:7" ht="30" x14ac:dyDescent="0.25">
      <c r="B11" s="7" t="s">
        <v>5</v>
      </c>
      <c r="C11">
        <f>COUNTIFS(Assessment!$C:$C,'Working Sheet'!B11, Assessment!$L:$L,'Working Sheet'!$C$3)</f>
        <v>0</v>
      </c>
      <c r="D11">
        <f>COUNTIFS(Assessment!$C:$C,'Working Sheet'!B11, Assessment!$L:$L,'Working Sheet'!$D$3)</f>
        <v>0</v>
      </c>
      <c r="E11">
        <f>COUNTIFS(Assessment!$C:$C,'Working Sheet'!B11, Assessment!$L:$L,'Working Sheet'!$E$3)</f>
        <v>0</v>
      </c>
      <c r="F11" s="10" t="e">
        <f t="shared" si="0"/>
        <v>#DIV/0!</v>
      </c>
      <c r="G11">
        <f t="shared" si="1"/>
        <v>0</v>
      </c>
    </row>
    <row r="12" spans="2:7" x14ac:dyDescent="0.25">
      <c r="B12" s="7" t="s">
        <v>3</v>
      </c>
      <c r="C12">
        <f>COUNTIFS(Assessment!$C:$C,'Working Sheet'!B12, Assessment!$L:$L,'Working Sheet'!$C$3)</f>
        <v>0</v>
      </c>
      <c r="D12">
        <f>COUNTIFS(Assessment!$C:$C,'Working Sheet'!B12, Assessment!$L:$L,'Working Sheet'!$D$3)</f>
        <v>0</v>
      </c>
      <c r="E12">
        <f>COUNTIFS(Assessment!$C:$C,'Working Sheet'!B12, Assessment!$L:$L,'Working Sheet'!$E$3)</f>
        <v>0</v>
      </c>
      <c r="F12" s="10" t="e">
        <f t="shared" si="0"/>
        <v>#DIV/0!</v>
      </c>
      <c r="G12">
        <f t="shared" si="1"/>
        <v>0</v>
      </c>
    </row>
    <row r="13" spans="2:7" x14ac:dyDescent="0.25">
      <c r="B13" s="7" t="s">
        <v>63</v>
      </c>
      <c r="C13">
        <f>COUNTIFS(Assessment!$C:$C,'Working Sheet'!B13, Assessment!$L:$L,'Working Sheet'!$C$3)</f>
        <v>0</v>
      </c>
      <c r="D13">
        <f>COUNTIFS(Assessment!$C:$C,'Working Sheet'!B13, Assessment!$L:$L,'Working Sheet'!$D$3)</f>
        <v>0</v>
      </c>
      <c r="E13">
        <f>COUNTIFS(Assessment!$C:$C,'Working Sheet'!B13, Assessment!$L:$L,'Working Sheet'!$E$3)</f>
        <v>0</v>
      </c>
      <c r="F13" s="10" t="e">
        <f t="shared" si="0"/>
        <v>#DIV/0!</v>
      </c>
      <c r="G13">
        <f t="shared" si="1"/>
        <v>0</v>
      </c>
    </row>
    <row r="14" spans="2:7" x14ac:dyDescent="0.25">
      <c r="B14" s="7" t="s">
        <v>4</v>
      </c>
      <c r="C14">
        <f>COUNTIFS(Assessment!$C:$C,'Working Sheet'!B14, Assessment!$L:$L,'Working Sheet'!$C$3)</f>
        <v>0</v>
      </c>
      <c r="D14">
        <f>COUNTIFS(Assessment!$C:$C,'Working Sheet'!B14, Assessment!$L:$L,'Working Sheet'!$D$3)</f>
        <v>0</v>
      </c>
      <c r="E14">
        <f>COUNTIFS(Assessment!$C:$C,'Working Sheet'!B14, Assessment!$L:$L,'Working Sheet'!$E$3)</f>
        <v>0</v>
      </c>
      <c r="F14" s="10" t="e">
        <f t="shared" si="0"/>
        <v>#DIV/0!</v>
      </c>
      <c r="G14">
        <f t="shared" si="1"/>
        <v>0</v>
      </c>
    </row>
    <row r="15" spans="2:7" ht="30" x14ac:dyDescent="0.25">
      <c r="B15" s="7" t="s">
        <v>107</v>
      </c>
      <c r="C15">
        <f>COUNTIFS(Assessment!$C:$C,'Working Sheet'!B15, Assessment!$L:$L,'Working Sheet'!$C$3)</f>
        <v>0</v>
      </c>
      <c r="D15">
        <f>COUNTIFS(Assessment!$C:$C,'Working Sheet'!B15, Assessment!$L:$L,'Working Sheet'!$D$3)</f>
        <v>0</v>
      </c>
      <c r="E15">
        <f>COUNTIFS(Assessment!$C:$C,'Working Sheet'!B15, Assessment!$L:$L,'Working Sheet'!$E$3)</f>
        <v>0</v>
      </c>
      <c r="F15" s="10" t="e">
        <f t="shared" si="0"/>
        <v>#DIV/0!</v>
      </c>
      <c r="G15">
        <f t="shared" si="1"/>
        <v>0</v>
      </c>
    </row>
    <row r="16" spans="2:7" x14ac:dyDescent="0.25">
      <c r="B16" s="23"/>
      <c r="C16" t="s">
        <v>111</v>
      </c>
      <c r="D16" t="s">
        <v>112</v>
      </c>
      <c r="E16" t="s">
        <v>113</v>
      </c>
      <c r="F16" s="10"/>
    </row>
    <row r="17" spans="3:5" x14ac:dyDescent="0.25">
      <c r="C17">
        <f>SUM(C4:C15)</f>
        <v>0</v>
      </c>
      <c r="D17">
        <f t="shared" ref="D17:E17" si="2">SUM(D4:D15)</f>
        <v>0</v>
      </c>
      <c r="E17">
        <f t="shared" si="2"/>
        <v>0</v>
      </c>
    </row>
  </sheetData>
  <conditionalFormatting sqref="F4:F16">
    <cfRule type="expression" dxfId="2" priority="1">
      <formula>F4&lt;0.5</formula>
    </cfRule>
    <cfRule type="expression" dxfId="1" priority="2">
      <formula>AND(F4&gt;=0.5, F4&lt;0.75)</formula>
    </cfRule>
    <cfRule type="expression" dxfId="0" priority="3">
      <formula>F4&gt;0.74</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4B39-1EAA-4E64-9FEF-DB71F9A1D4F3}">
  <sheetPr codeName="Sheet4"/>
  <dimension ref="C2:I94"/>
  <sheetViews>
    <sheetView workbookViewId="0">
      <selection activeCell="N6" sqref="N6"/>
    </sheetView>
  </sheetViews>
  <sheetFormatPr defaultRowHeight="15" x14ac:dyDescent="0.25"/>
  <cols>
    <col min="3" max="3" width="17" style="3" customWidth="1"/>
    <col min="5" max="5" width="17" style="2" customWidth="1"/>
    <col min="9" max="9" width="17" style="2" customWidth="1"/>
  </cols>
  <sheetData>
    <row r="2" spans="3:9" x14ac:dyDescent="0.25">
      <c r="C2" s="5" t="s">
        <v>7</v>
      </c>
      <c r="E2" s="5" t="s">
        <v>7</v>
      </c>
      <c r="I2" s="5" t="s">
        <v>7</v>
      </c>
    </row>
    <row r="3" spans="3:9" ht="30" x14ac:dyDescent="0.25">
      <c r="C3" s="7" t="s">
        <v>11</v>
      </c>
      <c r="E3" s="7" t="s">
        <v>11</v>
      </c>
      <c r="F3">
        <v>1</v>
      </c>
      <c r="H3" t="s">
        <v>377</v>
      </c>
      <c r="I3" s="7" t="s">
        <v>11</v>
      </c>
    </row>
    <row r="4" spans="3:9" x14ac:dyDescent="0.25">
      <c r="C4" s="6" t="s">
        <v>14</v>
      </c>
      <c r="E4" s="7" t="s">
        <v>14</v>
      </c>
      <c r="F4">
        <v>7</v>
      </c>
      <c r="H4" t="s">
        <v>300</v>
      </c>
      <c r="I4" s="7" t="s">
        <v>0</v>
      </c>
    </row>
    <row r="5" spans="3:9" ht="30" x14ac:dyDescent="0.25">
      <c r="C5" s="6" t="s">
        <v>1</v>
      </c>
      <c r="E5" s="7"/>
      <c r="H5" t="s">
        <v>294</v>
      </c>
      <c r="I5" s="7" t="s">
        <v>1</v>
      </c>
    </row>
    <row r="6" spans="3:9" ht="30" x14ac:dyDescent="0.25">
      <c r="C6" s="7" t="s">
        <v>5</v>
      </c>
      <c r="E6" s="7" t="s">
        <v>1</v>
      </c>
      <c r="F6">
        <v>3</v>
      </c>
      <c r="H6" t="s">
        <v>295</v>
      </c>
      <c r="I6" s="7" t="s">
        <v>45</v>
      </c>
    </row>
    <row r="7" spans="3:9" ht="45" x14ac:dyDescent="0.25">
      <c r="C7" s="7" t="s">
        <v>32</v>
      </c>
      <c r="E7" s="7" t="s">
        <v>5</v>
      </c>
      <c r="F7">
        <v>8</v>
      </c>
      <c r="H7" t="s">
        <v>296</v>
      </c>
      <c r="I7" s="7" t="s">
        <v>6</v>
      </c>
    </row>
    <row r="8" spans="3:9" ht="45" x14ac:dyDescent="0.25">
      <c r="C8" s="7" t="s">
        <v>6</v>
      </c>
      <c r="E8" s="7" t="s">
        <v>32</v>
      </c>
      <c r="F8">
        <v>7</v>
      </c>
      <c r="H8" t="s">
        <v>297</v>
      </c>
      <c r="I8" s="7" t="s">
        <v>96</v>
      </c>
    </row>
    <row r="9" spans="3:9" ht="45" x14ac:dyDescent="0.25">
      <c r="C9" s="7" t="s">
        <v>2</v>
      </c>
      <c r="E9" s="7" t="s">
        <v>6</v>
      </c>
      <c r="F9">
        <v>5</v>
      </c>
      <c r="H9" t="s">
        <v>373</v>
      </c>
      <c r="I9" s="7" t="s">
        <v>159</v>
      </c>
    </row>
    <row r="10" spans="3:9" ht="30" x14ac:dyDescent="0.25">
      <c r="C10"/>
      <c r="E10" s="7" t="s">
        <v>96</v>
      </c>
      <c r="F10">
        <v>6</v>
      </c>
      <c r="H10" t="s">
        <v>298</v>
      </c>
      <c r="I10" s="7" t="s">
        <v>5</v>
      </c>
    </row>
    <row r="11" spans="3:9" ht="30" x14ac:dyDescent="0.25">
      <c r="C11"/>
      <c r="E11" s="7" t="s">
        <v>45</v>
      </c>
      <c r="F11">
        <v>4</v>
      </c>
      <c r="H11" t="s">
        <v>299</v>
      </c>
      <c r="I11" s="7" t="s">
        <v>3</v>
      </c>
    </row>
    <row r="12" spans="3:9" x14ac:dyDescent="0.25">
      <c r="C12"/>
      <c r="E12" s="7" t="s">
        <v>3</v>
      </c>
      <c r="F12">
        <v>9</v>
      </c>
      <c r="H12" t="s">
        <v>374</v>
      </c>
      <c r="I12" s="7" t="s">
        <v>63</v>
      </c>
    </row>
    <row r="13" spans="3:9" ht="30" x14ac:dyDescent="0.25">
      <c r="C13"/>
      <c r="E13" s="7" t="s">
        <v>63</v>
      </c>
      <c r="F13">
        <v>10</v>
      </c>
      <c r="H13" t="s">
        <v>301</v>
      </c>
      <c r="I13" s="7" t="s">
        <v>4</v>
      </c>
    </row>
    <row r="14" spans="3:9" ht="30" x14ac:dyDescent="0.25">
      <c r="C14"/>
      <c r="E14" s="7" t="s">
        <v>107</v>
      </c>
      <c r="F14">
        <v>12</v>
      </c>
      <c r="H14" t="s">
        <v>302</v>
      </c>
      <c r="I14" s="7" t="s">
        <v>107</v>
      </c>
    </row>
    <row r="15" spans="3:9" ht="30" x14ac:dyDescent="0.25">
      <c r="C15"/>
      <c r="E15" s="7" t="s">
        <v>4</v>
      </c>
      <c r="F15">
        <v>11</v>
      </c>
      <c r="I15"/>
    </row>
    <row r="16" spans="3:9" x14ac:dyDescent="0.25">
      <c r="C16"/>
      <c r="E16"/>
      <c r="I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3:9" x14ac:dyDescent="0.25">
      <c r="C65"/>
      <c r="E65"/>
      <c r="I65"/>
    </row>
    <row r="66" spans="3:9" x14ac:dyDescent="0.25">
      <c r="C66"/>
      <c r="E66"/>
      <c r="I66"/>
    </row>
    <row r="67" spans="3:9" x14ac:dyDescent="0.25">
      <c r="C67"/>
      <c r="E67"/>
      <c r="I67"/>
    </row>
    <row r="68" spans="3:9" x14ac:dyDescent="0.25">
      <c r="C68"/>
      <c r="E68"/>
      <c r="I68"/>
    </row>
    <row r="69" spans="3:9" x14ac:dyDescent="0.25">
      <c r="C69"/>
      <c r="E69"/>
      <c r="I69"/>
    </row>
    <row r="70" spans="3:9" x14ac:dyDescent="0.25">
      <c r="C70"/>
      <c r="E70"/>
      <c r="I70"/>
    </row>
    <row r="71" spans="3:9" x14ac:dyDescent="0.25">
      <c r="C71"/>
      <c r="E71"/>
      <c r="I71"/>
    </row>
    <row r="72" spans="3:9" x14ac:dyDescent="0.25">
      <c r="C72"/>
      <c r="E72"/>
      <c r="I72"/>
    </row>
    <row r="73" spans="3:9" x14ac:dyDescent="0.25">
      <c r="C73"/>
      <c r="E73"/>
      <c r="I73"/>
    </row>
    <row r="74" spans="3:9" x14ac:dyDescent="0.25">
      <c r="C74"/>
      <c r="E74"/>
      <c r="I74"/>
    </row>
    <row r="75" spans="3:9" x14ac:dyDescent="0.25">
      <c r="C75"/>
      <c r="E75"/>
      <c r="I75"/>
    </row>
    <row r="76" spans="3:9" x14ac:dyDescent="0.25">
      <c r="C76"/>
      <c r="E76"/>
      <c r="I76"/>
    </row>
    <row r="77" spans="3:9" x14ac:dyDescent="0.25">
      <c r="C77"/>
      <c r="E77"/>
      <c r="I77"/>
    </row>
    <row r="78" spans="3:9" x14ac:dyDescent="0.25">
      <c r="C78"/>
      <c r="E78"/>
      <c r="I78"/>
    </row>
    <row r="79" spans="3:9" x14ac:dyDescent="0.25">
      <c r="C79"/>
      <c r="E79"/>
      <c r="I79"/>
    </row>
    <row r="80" spans="3:9" x14ac:dyDescent="0.25">
      <c r="E80"/>
      <c r="I80"/>
    </row>
    <row r="81" spans="5:9" x14ac:dyDescent="0.25">
      <c r="E81"/>
      <c r="I81"/>
    </row>
    <row r="82" spans="5:9" x14ac:dyDescent="0.25">
      <c r="E82"/>
      <c r="I82"/>
    </row>
    <row r="83" spans="5:9" x14ac:dyDescent="0.25">
      <c r="E83"/>
      <c r="I83"/>
    </row>
    <row r="84" spans="5:9" x14ac:dyDescent="0.25">
      <c r="E84"/>
      <c r="I84"/>
    </row>
    <row r="85" spans="5:9" x14ac:dyDescent="0.25">
      <c r="E85"/>
      <c r="I85"/>
    </row>
    <row r="86" spans="5:9" x14ac:dyDescent="0.25">
      <c r="E86"/>
      <c r="I86"/>
    </row>
    <row r="87" spans="5:9" x14ac:dyDescent="0.25">
      <c r="E87"/>
      <c r="I87"/>
    </row>
    <row r="88" spans="5:9" x14ac:dyDescent="0.25">
      <c r="E88"/>
      <c r="I88"/>
    </row>
    <row r="89" spans="5:9" x14ac:dyDescent="0.25">
      <c r="E89"/>
      <c r="I89"/>
    </row>
    <row r="90" spans="5:9" x14ac:dyDescent="0.25">
      <c r="E90"/>
      <c r="I90"/>
    </row>
    <row r="91" spans="5:9" x14ac:dyDescent="0.25">
      <c r="I91"/>
    </row>
    <row r="92" spans="5:9" x14ac:dyDescent="0.25">
      <c r="I92"/>
    </row>
    <row r="93" spans="5:9" x14ac:dyDescent="0.25">
      <c r="I93"/>
    </row>
    <row r="94" spans="5:9" x14ac:dyDescent="0.25">
      <c r="I9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Home</vt:lpstr>
      <vt:lpstr>Read this first</vt:lpstr>
      <vt:lpstr>Assessment</vt:lpstr>
      <vt:lpstr>Compliance Dashboard</vt:lpstr>
      <vt:lpstr>Roadmap</vt:lpstr>
      <vt:lpstr>Working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Binod Chandran</cp:lastModifiedBy>
  <dcterms:created xsi:type="dcterms:W3CDTF">2023-05-29T04:56:19Z</dcterms:created>
  <dcterms:modified xsi:type="dcterms:W3CDTF">2023-12-21T06:34:38Z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2023-05-29T04:56:21Z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05185ae4-950e-410a-bd6b-e3b85db30f4b</vt:lpwstr>
  </property>
  <property fmtid="{D5CDD505-2E9C-101B-9397-08002B2CF9AE}" pid="8" name="MSIP_Label_ea60d57e-af5b-4752-ac57-3e4f28ca11dc_ContentBits">
    <vt:lpwstr>0</vt:lpwstr>
  </property>
</Properties>
</file>