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hidePivotFieldList="1" defaultThemeVersion="166925"/>
  <mc:AlternateContent xmlns:mc="http://schemas.openxmlformats.org/markup-compatibility/2006">
    <mc:Choice Requires="x15">
      <x15ac:absPath xmlns:x15ac="http://schemas.microsoft.com/office/spreadsheetml/2010/11/ac" url="\\isilonsmb\UEMData\bchandran\Desktop\"/>
    </mc:Choice>
  </mc:AlternateContent>
  <xr:revisionPtr revIDLastSave="0" documentId="13_ncr:1_{591DFFEA-6A95-416F-B54C-262A1ABD46EB}" xr6:coauthVersionLast="36" xr6:coauthVersionMax="36" xr10:uidLastSave="{00000000-0000-0000-0000-000000000000}"/>
  <workbookProtection workbookAlgorithmName="SHA-512" workbookHashValue="TdpMOJiDqKxIOzeLQTkxz0ceMlak8Uk/aL7Gy9qR2gJT/ul4b9kBa4E+D4hrUBj/O68eVhGiyrC1qWLTRb9nwQ==" workbookSaltValue="j+REvLVV2SZ2O8FqKmiIMQ==" workbookSpinCount="100000" lockStructure="1"/>
  <bookViews>
    <workbookView xWindow="0" yWindow="0" windowWidth="19200" windowHeight="6930" tabRatio="814" activeTab="1" xr2:uid="{A7AC0C36-9A4A-4332-B22A-639B9DAF5F9A}"/>
  </bookViews>
  <sheets>
    <sheet name="Document Control" sheetId="11" r:id="rId1"/>
    <sheet name="User Manual" sheetId="12" r:id="rId2"/>
    <sheet name="ACCR-PNT-RAF-DASH" sheetId="7" r:id="rId3"/>
    <sheet name="ACCR-PNT-G-RAS" sheetId="1" r:id="rId4"/>
    <sheet name="ACCR-PNT-M-RAS" sheetId="3" r:id="rId5"/>
    <sheet name="ACCR-PNT-S-RAS" sheetId="4" r:id="rId6"/>
    <sheet name="Dashboard Data" sheetId="5" state="hidden" r:id="rId7"/>
    <sheet name="Graphs table" sheetId="13" state="hidden" r:id="rId8"/>
  </sheets>
  <definedNames>
    <definedName name="_xlnm._FilterDatabase" localSheetId="3" hidden="1">'ACCR-PNT-G-RAS'!$B$3:$F$3</definedName>
    <definedName name="_xlnm._FilterDatabase" localSheetId="4" hidden="1">'ACCR-PNT-M-RAS'!$B$3:$F$3</definedName>
    <definedName name="_xlnm._FilterDatabase" localSheetId="5" hidden="1">'ACCR-PNT-S-RAS'!$B$3:$F$3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1" l="1"/>
  <c r="E45" i="5" l="1"/>
  <c r="E44" i="5"/>
  <c r="E43" i="5"/>
  <c r="E42" i="5"/>
  <c r="E41" i="5"/>
  <c r="E39" i="5"/>
  <c r="E38" i="5"/>
  <c r="E37" i="5"/>
  <c r="E36" i="5"/>
  <c r="E35" i="5"/>
  <c r="E34" i="5"/>
  <c r="E33" i="5"/>
  <c r="E32" i="5"/>
  <c r="E31" i="5"/>
  <c r="E30" i="5"/>
  <c r="E29" i="5"/>
  <c r="E28" i="5"/>
  <c r="E15" i="4"/>
  <c r="E26" i="5" s="1"/>
  <c r="E14" i="4"/>
  <c r="E25" i="5" s="1"/>
  <c r="E14" i="5"/>
  <c r="E13" i="5"/>
  <c r="E11" i="5"/>
  <c r="E105" i="4"/>
  <c r="E46" i="5" s="1"/>
  <c r="E100" i="4"/>
  <c r="E98" i="4"/>
  <c r="E97" i="4"/>
  <c r="E95" i="4"/>
  <c r="E80" i="4"/>
  <c r="E73" i="4"/>
  <c r="E78" i="4"/>
  <c r="E40" i="5" s="1"/>
  <c r="E19" i="4"/>
  <c r="E27" i="5" s="1"/>
  <c r="E71" i="4"/>
  <c r="E67" i="4"/>
  <c r="E65" i="4"/>
  <c r="E63" i="4"/>
  <c r="E59" i="4"/>
  <c r="E48" i="4"/>
  <c r="E43" i="4"/>
  <c r="E40" i="4"/>
  <c r="E38" i="4"/>
  <c r="E28" i="4"/>
  <c r="E27" i="4"/>
  <c r="E10" i="4"/>
  <c r="E24" i="5" s="1"/>
  <c r="E6" i="4"/>
  <c r="E23" i="5" s="1"/>
  <c r="E35" i="3"/>
  <c r="E22" i="5" s="1"/>
  <c r="E32" i="3"/>
  <c r="E21" i="5" s="1"/>
  <c r="E28" i="3"/>
  <c r="E20" i="5" s="1"/>
  <c r="E25" i="3"/>
  <c r="E19" i="5" s="1"/>
  <c r="E22" i="3"/>
  <c r="E18" i="5" s="1"/>
  <c r="E19" i="3"/>
  <c r="E17" i="5" s="1"/>
  <c r="E14" i="3"/>
  <c r="E16" i="5" s="1"/>
  <c r="E6" i="3"/>
  <c r="E15" i="5" s="1"/>
  <c r="E64" i="1"/>
  <c r="E26" i="1"/>
  <c r="E8" i="5" s="1"/>
  <c r="E50" i="1"/>
  <c r="E60" i="1"/>
  <c r="E12" i="5" s="1"/>
  <c r="E71" i="1"/>
  <c r="E10" i="5"/>
  <c r="E35" i="1"/>
  <c r="E9" i="5" s="1"/>
  <c r="E23" i="1"/>
  <c r="E7" i="5" s="1"/>
  <c r="E22" i="1"/>
  <c r="E6" i="5" s="1"/>
  <c r="E18" i="1"/>
  <c r="E5" i="5" s="1"/>
  <c r="E13" i="1"/>
  <c r="E4" i="5" s="1"/>
  <c r="E10" i="1"/>
  <c r="E3" i="5" s="1"/>
  <c r="E6" i="1"/>
  <c r="E2" i="5" s="1"/>
  <c r="B10" i="13" l="1"/>
  <c r="B9" i="13"/>
  <c r="B8" i="13"/>
  <c r="F23" i="5"/>
  <c r="F15" i="5"/>
  <c r="F2" i="5"/>
  <c r="K6" i="7" l="1"/>
  <c r="B4" i="13"/>
  <c r="K5" i="7"/>
  <c r="B3" i="13"/>
  <c r="K4" i="7"/>
  <c r="B2" i="13"/>
  <c r="B5" i="13" l="1"/>
  <c r="K3" i="7"/>
</calcChain>
</file>

<file path=xl/sharedStrings.xml><?xml version="1.0" encoding="utf-8"?>
<sst xmlns="http://schemas.openxmlformats.org/spreadsheetml/2006/main" count="675" uniqueCount="529">
  <si>
    <t>Question</t>
  </si>
  <si>
    <t>Question ID</t>
  </si>
  <si>
    <t>FY or FY-1 Financial Statement and the related audit report</t>
  </si>
  <si>
    <t>Job Descriptions
Role / Position Assignments</t>
  </si>
  <si>
    <t>Standard Agreement for Outsourcing
Outsourcing Process
Third-Party Management Process
Personnel Security Policy / Process / Manual</t>
  </si>
  <si>
    <t>Does the Service Provider has a valid National Information Assurance (NIA) Certificate of Compliance?</t>
  </si>
  <si>
    <t>Valid NIA Certificate of Compliance 
Valid ISO/ICE 27001 Certificate
Signed Commitment to obtain NIA Certificate of Compliance within 3 years</t>
  </si>
  <si>
    <t>NDA template
Confidentiality Policy 
Engagement specific NDA for team members</t>
  </si>
  <si>
    <t>Request for Information (RFI)
Standard Planning Request List of Document</t>
  </si>
  <si>
    <t>Planning Templates / Tools
Penetration Testing engagement Calendar
Penetration Testing Team Selection Sheet
Penetration Testing engagement Assignment Sheet
Standardized RoE
RoE Template</t>
  </si>
  <si>
    <t>Authorization Letter Template</t>
  </si>
  <si>
    <t>Penetration Testing Methodologies</t>
  </si>
  <si>
    <t>POCs normalized Penetration Testing reports</t>
  </si>
  <si>
    <t>Answers</t>
  </si>
  <si>
    <t>G.1.1.1	-Q.1</t>
  </si>
  <si>
    <t>G.1.1.1	-Q.2</t>
  </si>
  <si>
    <t>G.1.1.1	-Q.3</t>
  </si>
  <si>
    <t>G.1.2.1 -Q.1</t>
  </si>
  <si>
    <t>G.1.2.1 -Q.2</t>
  </si>
  <si>
    <t>G.1.3.1-Q.1</t>
  </si>
  <si>
    <t>G.1.3.1-Q.2</t>
  </si>
  <si>
    <t>G.1.3.1-Q.3</t>
  </si>
  <si>
    <t>G.1.3.1-Q.4</t>
  </si>
  <si>
    <t>G.1.4.1-Q.1</t>
  </si>
  <si>
    <t>G.1.4.1-Q.2</t>
  </si>
  <si>
    <t>G.1.4.1-Q.3</t>
  </si>
  <si>
    <t>G.1.4.1-Q.4</t>
  </si>
  <si>
    <t>G.1.4.2-Q.1</t>
  </si>
  <si>
    <t>G.1.4.3-Q.1</t>
  </si>
  <si>
    <t>G.2.1.1-Q.1</t>
  </si>
  <si>
    <t>G.2.1.1-Q.2</t>
  </si>
  <si>
    <t>G.2.1.1-Q.3</t>
  </si>
  <si>
    <t>G.2.1.1-Q.4</t>
  </si>
  <si>
    <t>G.2.1.1-Q.5</t>
  </si>
  <si>
    <t>G.2.1.1-Q.6</t>
  </si>
  <si>
    <t>G.2.1.1-Q.7</t>
  </si>
  <si>
    <t>G.2.1.1-Q.8</t>
  </si>
  <si>
    <t>G.2.2.1-Q.1</t>
  </si>
  <si>
    <t>G.2.2.1-Q.2</t>
  </si>
  <si>
    <t>G.2.2.1-Q.3</t>
  </si>
  <si>
    <t>G.2.2.1-Q.4</t>
  </si>
  <si>
    <t>G.3.1.1-Q.1</t>
  </si>
  <si>
    <t>G.3.2.1-Q.1</t>
  </si>
  <si>
    <t>G.3.2.1-Q.2</t>
  </si>
  <si>
    <t>G.3.2.1-Q.3</t>
  </si>
  <si>
    <t>G.3.3.1-Q.1</t>
  </si>
  <si>
    <t>G.3.3.1-Q.2</t>
  </si>
  <si>
    <t>G.3.3.1-Q.3</t>
  </si>
  <si>
    <t>G.3.3.1-Q.4</t>
  </si>
  <si>
    <t>G.3.3.1-Q.5</t>
  </si>
  <si>
    <t>G.3.3.1-Q.6</t>
  </si>
  <si>
    <t>G.3.3.1-Q.7</t>
  </si>
  <si>
    <t>Does the Service Provider prohibit the use of outsourced resources in operating and offering Penetration Testing Services to clients?</t>
  </si>
  <si>
    <t>Does the Service Provider has a documented annual training plan for the current or the subsequent year?</t>
  </si>
  <si>
    <t>If the answer to question G.1.4.1-Q.1 is "Yes", does the documented organizational structure clearly identify the different departments, sections, units and functions within the Service Provider's organization?</t>
  </si>
  <si>
    <t>If the answer to question G.1.4.1-Q.1 is "Yes", does the documented organizational structure clearly identify structure (e.g., department, section, unit, division) tasked with operating and offering Penetration Testing Services to clients?</t>
  </si>
  <si>
    <t>M.1.1.1-Q.1</t>
  </si>
  <si>
    <t>M.1.1.1-Q.2</t>
  </si>
  <si>
    <t>M.1.1.1-Q.3</t>
  </si>
  <si>
    <t>M.1.1.1-Q.4</t>
  </si>
  <si>
    <t>M.1.1.1-Q.5</t>
  </si>
  <si>
    <t>M.1.2.1-Q.1</t>
  </si>
  <si>
    <t>M.1.2.1-Q.2</t>
  </si>
  <si>
    <t>M.1.2.1-Q.3</t>
  </si>
  <si>
    <t>M.1.2.1-Q.4</t>
  </si>
  <si>
    <t>M.1.2.2-Q.1</t>
  </si>
  <si>
    <t>M.1.2.2-Q.2</t>
  </si>
  <si>
    <t>M.1.2.2-Q.3</t>
  </si>
  <si>
    <t>M.1.2.3-Q.1</t>
  </si>
  <si>
    <t>S.1.1.1-Q.1</t>
  </si>
  <si>
    <t>S.1.1.1-Q.2</t>
  </si>
  <si>
    <t>S.1.1.1-Q.3</t>
  </si>
  <si>
    <t>S.1.2.1-Q.1</t>
  </si>
  <si>
    <t>S.1.2.1-Q.2</t>
  </si>
  <si>
    <t>S.1.2.1-Q.3</t>
  </si>
  <si>
    <t>S.2.1.1-Q.1</t>
  </si>
  <si>
    <t>S.2.1.1-Q.2</t>
  </si>
  <si>
    <t>S.2.1.1-Q.3</t>
  </si>
  <si>
    <t>S.2.1.1-Q.4</t>
  </si>
  <si>
    <t>S.2.1.1-Q.5</t>
  </si>
  <si>
    <t>S.2.1.1-Q.6</t>
  </si>
  <si>
    <t>Penetration Testing Accreditation Governance Requirements</t>
  </si>
  <si>
    <t>G.1.	Organizational Environment, Monitoring, Quality &amp; Review</t>
  </si>
  <si>
    <t>Penetration Testing Accreditation Management Requirements</t>
  </si>
  <si>
    <t>G.2.	Principles, Policies &amp; Processes</t>
  </si>
  <si>
    <t xml:space="preserve">G.3.	People, Skills, and Competencies </t>
  </si>
  <si>
    <t>M.1.	Security &amp; Risk Management</t>
  </si>
  <si>
    <t>Penetration Testing Accreditation Service Requirements</t>
  </si>
  <si>
    <t>S.1.	Catalogue</t>
  </si>
  <si>
    <t>G.1.1.	Legal Entity</t>
  </si>
  <si>
    <t>G.1.2.	Audited Financial Statements</t>
  </si>
  <si>
    <t>G.1.4.	Organizational Structure with, Duties, Responsibilities, and Authorities of Management</t>
  </si>
  <si>
    <t>G.2.1.	Personnel Management Process</t>
  </si>
  <si>
    <t xml:space="preserve">G.3.2.	Knowledge Management </t>
  </si>
  <si>
    <t>M.1.1.	Compliance &amp; Security Requirements</t>
  </si>
  <si>
    <t xml:space="preserve">M.1.2.	Tools &amp; Systems </t>
  </si>
  <si>
    <t>S.1.1.	Service Types</t>
  </si>
  <si>
    <t>S.1.2.	Service Delivery Models</t>
  </si>
  <si>
    <t>Domain</t>
  </si>
  <si>
    <t>Sub-domain</t>
  </si>
  <si>
    <t>Section</t>
  </si>
  <si>
    <t>Governance</t>
  </si>
  <si>
    <t>Management</t>
  </si>
  <si>
    <t>Service</t>
  </si>
  <si>
    <t xml:space="preserve">Commercial Registration Data Extract 
Link to publicly available register maintained by the appropriate government authority responsible for company registration </t>
  </si>
  <si>
    <t xml:space="preserve">National Information Security Compliance Framework (NISCF) 
Penetration Testing Accreditation </t>
  </si>
  <si>
    <t>Document Details</t>
  </si>
  <si>
    <t>Document ID</t>
  </si>
  <si>
    <t>Classification &amp; Type</t>
  </si>
  <si>
    <t>Abstract</t>
  </si>
  <si>
    <t>Version</t>
  </si>
  <si>
    <t>Date</t>
  </si>
  <si>
    <t>NCSA-NISCF-ACCR-PNT-RAF</t>
  </si>
  <si>
    <t>Readiness Self-Assessment Form</t>
  </si>
  <si>
    <t>Public - External</t>
  </si>
  <si>
    <t>Readiness Self-Assessment From</t>
  </si>
  <si>
    <t>Usage Disclaimer</t>
  </si>
  <si>
    <t>Usage Manual</t>
  </si>
  <si>
    <t xml:space="preserve">To assess against the Governance requirements of the NISCF Penetration Testing Accreditation Standard, please use: </t>
  </si>
  <si>
    <t xml:space="preserve">To assess against the Management requirements of the NISCF Penetration Testing Accreditation Standard, please use: </t>
  </si>
  <si>
    <t xml:space="preserve">To assess against the Service requirements of the NISCF Penetration Testing Accreditation Standard, please use: </t>
  </si>
  <si>
    <t>ACCR-PNT-G-RAS</t>
  </si>
  <si>
    <t>ACCR-PNT-M-RAS</t>
  </si>
  <si>
    <t>ACCR-PNT-S-RAS</t>
  </si>
  <si>
    <t>The Service Provider can have an overview, based on the answers provided, using the Dashboard tab:</t>
  </si>
  <si>
    <t>ACCR-PNT-RAF-DASH</t>
  </si>
  <si>
    <t>Readiness Overview</t>
  </si>
  <si>
    <t>Overall</t>
  </si>
  <si>
    <t>Does the Service Provider subscribed to a an annual Professional Indemnity Insurance Policy, covering the Penetration Testing Service or the service line under which the Penetration Testing service is provided, that is not expired or will not expire within 90 days, from the expected date of request for NISCF's Penetration Testing Accreditation?</t>
  </si>
  <si>
    <t>Professional Indemnity Insurance Policy
Cyber Insurance Policy
Top Management approval of the coverage amount
Actuarial Assessments 
Business and Cyber Risk Assessments</t>
  </si>
  <si>
    <t>If the answer to questions G.1.3.1-Q.1 is "Yes", does the Service provider have a written and approved (from the top management) justification of the coverage amount of the Professional Indemnity?</t>
  </si>
  <si>
    <t>Does the Service Provider subscribed to a an annual Cyber Insurance Policy, covering the Penetration Testing Service or the service line under which the Penetration Testing service is provided, that is not expired or will not expire within 90 days, from the expected date of request for NISCF's Penetration Testing Accreditation?</t>
  </si>
  <si>
    <t>If the answer to questions G.1.3.1-Q.3 is "Yes", does the Service provider have a written and approved (from the top management) justification of the coverage amount of the Cyber Indemnity?</t>
  </si>
  <si>
    <t>Does the Service Provider have an Organizational Structure?</t>
  </si>
  <si>
    <t>If the answer to question G.1.4.1-Q.4 is "Yes", does the documented organizational structure clearly identify the roles within that department, section, unit or division related to operating and offering Penetration Testing Services?</t>
  </si>
  <si>
    <t>Does the Service Provider has a current and approved job descriptions for the different roles within the specific structure tasked with operating and offering Penetration Testing Services to clients?</t>
  </si>
  <si>
    <t>Job Descriptions</t>
  </si>
  <si>
    <t xml:space="preserve">Company Organizational Chart
Specific department, unit, division organigram
Specific department, unit, division charter document
Job Descriptions
Role / Position definitions </t>
  </si>
  <si>
    <t>If the answer to question G.2.1.1-Q.1 is "Yes", does the process for hiring personnel scope include hiring for the Service Provider’s Penetration Testing Team?</t>
  </si>
  <si>
    <t>If the answer to question G.2.1.1-Q.2 is "Yes", does the process for hiring personnel have a competencies assessment step?</t>
  </si>
  <si>
    <t>If the answer to question G.2.1.1-Q.3 is "Yes", is the competencies assessment performed against at least competencies equivalent to the Competencies Requirements detailed in section 6.2 of the NISCF Penetration Testing Accreditation Standard?</t>
  </si>
  <si>
    <t>Does the Service Provider have a current, documented and approved on-going competencies monitoring process of personnel?</t>
  </si>
  <si>
    <t>Does the Service Provider have a current, documented and approved on-going hiring process of personnel?</t>
  </si>
  <si>
    <t>If the answer to question G.2.1.1-Q.5 is "Yes", does the on-going competencies monitoring process enforce that the competencies evaluations are performed at least once in every calendar year (Annually)?</t>
  </si>
  <si>
    <t>If the answer to question G.2.1.1-Q.7 is "Yes", does the on-going competencies monitoring is performed against at least competencies equivalent to the Competencies Requirements detailed in section 6.2 of the NISCF Penetration Testing Accreditation Standard?</t>
  </si>
  <si>
    <t>If the answer to question G.2.1.1-Q.6 is "Yes", does the on-going competencies monitoring process scope cover competencies monitoring of all personnel the Service Provider’s Penetration Testing Team, as per the shared documentation to evidence conformance to requirement G.3.1.1?</t>
  </si>
  <si>
    <t xml:space="preserve">HR Manual / Policy
Hiring Process
HR Management Process
Competencies Monitoring Process
Appraisal / Performance Process
HR Management Process
Service Provider's defined competencies criteria for all roles of Penetration Testing operations
Competencies Criteria Mapping between the Service Provider's defined competencies criteria and the Competencies Requirements detailed in section 6.2 of the NISCF Penetration Testing Accreditation Standard
</t>
  </si>
  <si>
    <t xml:space="preserve">G.2.2.	Outsourcing  </t>
  </si>
  <si>
    <t>G.2.2.1-Q.5</t>
  </si>
  <si>
    <t>G.2.2.1-Q.6</t>
  </si>
  <si>
    <t>G.2.2.1-Q.7</t>
  </si>
  <si>
    <t>G.2.2.1-Q.8</t>
  </si>
  <si>
    <t>If the answer to question G.2.1.1-Q.1 is "Yes", does the Service Provider has an approved written policy or official communication from an authorized person formally stating the prohibition?</t>
  </si>
  <si>
    <t>If the answer to question G.2.2.1-Q.1 is "No", does the Service Provider has a current, documented and approved outsourcing process?</t>
  </si>
  <si>
    <t xml:space="preserve">If the answer to question G.2.2.1-Q.3 is "Yes", does the scope of the process cover personnel of the Service Provider’s Penetration Testing Team? </t>
  </si>
  <si>
    <t>If the answer to question G.2.2.1-Q.4 is "Yes", does the outsourcing process cover the risk management to identify, evaluate, mitigate and monitor risks associated with procuring outsourced Penetration Testers?</t>
  </si>
  <si>
    <t>If the answer to question G.2.2.1-Q.4 is "Yes", does the outsourcing process cover the vetting and due diligence processes of outsourced personnel, as per the requirement G.3.3.1 of the NISCF Penetration Testing Accreditation Standard?</t>
  </si>
  <si>
    <t>If the answer to question G.2.2.1-Q.4 is "Yes", does the outsourcing process cover the competencies evaluation of outsourced resources, as per the requirement G.2.1.1 of the NISCF Penetration Testing Accreditation Standard?</t>
  </si>
  <si>
    <t>G.2.2.2-Q.1</t>
  </si>
  <si>
    <t>G.2.2.2-Q.2</t>
  </si>
  <si>
    <t>G.2.2.2-Q.3</t>
  </si>
  <si>
    <t>G.2.2.2-Q.4</t>
  </si>
  <si>
    <t>G.2.2.2-Q.5</t>
  </si>
  <si>
    <t>If the answer to question G.2.2.2-Q.1 is "Yes", is the standard legal agreement used for outsourced personnel in operating and offering Penetration Testing Services to clients?</t>
  </si>
  <si>
    <t>If the answer to question G.2.2.2-Q.2 is "Yes", does the standard legal agreement include clauses that mandate the outsourced personnel to commit to comply with the Service Provider’s applicable policies, processes, and procedures in relation to operating and offering Penetration Testing Services to clients?</t>
  </si>
  <si>
    <t>If the answer to question G.2.2.2-Q.2 is "Yes", does the standard legal agreement include clauses to safeguard confidentiality?</t>
  </si>
  <si>
    <t>If the answer to question G.2.2.2-Q.2 is "Yes", does the standard legal agreement include clauses related to protection of personal data in compliance with State of Qatar Laws and Regulations?</t>
  </si>
  <si>
    <t>Outsourcing Process
Third-Party Management Process
Third-Party / Outsourcing Risk Management Process
Personnel Security Policy / Process / Manual
HR Manual 
HR Management Process</t>
  </si>
  <si>
    <t>G.3.1.	Personnel Record, Evaluation and Code of Ethics</t>
  </si>
  <si>
    <t>G.3.1.1-Q.2</t>
  </si>
  <si>
    <t>G.3.1.1-Q.3</t>
  </si>
  <si>
    <t>G.3.1.1-Q.4</t>
  </si>
  <si>
    <t>G.3.1.1-Q.5</t>
  </si>
  <si>
    <t>G.3.1.1-Q.6</t>
  </si>
  <si>
    <t>G.3.1.1-Q.7</t>
  </si>
  <si>
    <t>G.3.1.1-Q.8</t>
  </si>
  <si>
    <t>G.3.1.1-Q.9</t>
  </si>
  <si>
    <t>If the answer to question G.3.1.1-Q.2 is "Yes", did the Service Provider ensure that the Personnel Record Form is also filled and signed for outsourced personnel?</t>
  </si>
  <si>
    <t>Does the Service Provider understand that only personnel reported in the Personnel Record Form will be considered part of the Service Provider’s Penetration Testing Team?</t>
  </si>
  <si>
    <t>If the answer to question G.3.1.1-Q.6 is "Yes", did the Service Provider ensure that in the Personnel Record Form of each personnel, the position selected for the personnel is only for which the personnel was able to demonstrate complete achievement of the competencies required for the assigned position (i.e., Engagement Lead or Penetration Tester)?</t>
  </si>
  <si>
    <t>Does the Service Provider understand that prior to the addition of any personnel (through hiring or outsourcing) to the Service Provider’s Penetration Testing Team and their deployment in Penetration Testing engagements, the Personnel Record Form shall be filled, signed, recorded and shared with NCSA and that failure to do so may lead to the suspension or withdrawal of the Accreditation?</t>
  </si>
  <si>
    <t>If the answer to question G.3.1.1-Q.2 is "Yes", did the Service Provider ensure that each personnel read and understood the Code of Ethics and Professional conduct defined in section 6.3 of the NISCF Penetration Testing Accreditation Standard?</t>
  </si>
  <si>
    <t>If the answer to question G.3.2.1-Q.1 is "Yes", does the annual training plan cover the personnel of the Service Provider’s Penetration Testing Team?</t>
  </si>
  <si>
    <t>If the answer to question G.3.2.1-Q.2 is "Yes", does the trainings are justified by needs (of the Service Provider; e.g., growth, cross-training) or gaps in competencies (i.e., based on ongoing monitoring of competencies)?</t>
  </si>
  <si>
    <t>Annual Training Plan 
Personnel Career Development Program
Personnel Competencies Assessment Sheet</t>
  </si>
  <si>
    <t>G.3.3.	Personnel Requirements</t>
  </si>
  <si>
    <t>Does the Service Provider have a current, documented and approved process for vetting resources?</t>
  </si>
  <si>
    <t>If the answer to question G.3.3.1-Q.1 is "Yes", is the vetting process applied to outsourced personnel?</t>
  </si>
  <si>
    <t>If the answer to question G.3.3.1-Q.1 is "Yes", does the vetting process cover verification of employment history, qualifications and credentials of the personnel?</t>
  </si>
  <si>
    <t>If the answer to question G.3.3.1-Q.1 is "Yes", does the vetting process cover background checks with the objective of identifying illegal or unethical online activities of the personnel?</t>
  </si>
  <si>
    <t>If the answer to question G.3.3.1-Q.1 is "Yes", does the vetting process cover verification of past criminal convictions of the personnel?</t>
  </si>
  <si>
    <t>If the answer to question G.3.3.1-Q.6 is "No", was the personnel vetting performed and documented, to address the unfulfilled part of the questions asked above, before submitting the request for NISCF Penetration Testing Accreditation?</t>
  </si>
  <si>
    <t>Personnel Security Policy / Process / Manual
Outsourcing Process
Third-Party Management Process
HR Manual 
Hiring Process
Vetting Reports
Police Clearance Certificate</t>
  </si>
  <si>
    <t>G.3.3.2-Q.1</t>
  </si>
  <si>
    <t>G.3.3.2-Q.2</t>
  </si>
  <si>
    <t>G.3.3.2-Q.3</t>
  </si>
  <si>
    <t>G.3.3.2-Q.4</t>
  </si>
  <si>
    <t>If the answer to question G.3.3.2-Q.1 is "Yes", is the assignment of the Engagement Lead position in alignment with the shared documentation to evidence conformance to requirement G.3.1.1?</t>
  </si>
  <si>
    <t>Does the Service Provider have as part of its reported  Service Provider’s Penetration Testing Team, as per the shared documentation to evidence conformance to requirement G.3.1.1, at least one personnel, that is assigned the position of Engagement Lead?</t>
  </si>
  <si>
    <t>If the answer to question G.3.1.1-Q.2 is "Yes", did the Service Provider ensure that the competency evaluation (against the defined in section ‎6.2. Service Provider’s Penetration Testing Team Competencies Requirements of the NISCF Penetration Testing Accreditation Standard) of each personnel was performed and the conclusion was that the personnel fulfilled all the knowledge and practical skills required for the assigned position (i.e., Engagement Lead or Penetration Tester) and the Penetration Testing Service Types engagement (i.e., Internal, External , Red Team), selected by the Service Provider as Accreditation scope (please refer to requirement S.1.1.1), in which the personnel can be deployed?</t>
  </si>
  <si>
    <t>Personnel Record Form
Role / Position Assignments</t>
  </si>
  <si>
    <t>Does the Service Provider have as part of its reported  Service Provider’s Penetration Testing Team, as per the shared documentation to evidence conformance to requirement G.3.1.1, including outsourced personnel, at least one personnel, that is assigned the position of Penetration Tester for each Penetration Testing Service Type selected by the Service Provider as Accreditation scope (please refer to requirement S.1.1.1)?</t>
  </si>
  <si>
    <t>Personnel Record Form</t>
  </si>
  <si>
    <t>Result</t>
  </si>
  <si>
    <t>Does the Service Provider have a valid Commercial Registration document not expired or will not expire within 90 days, from the expected date of request for NISCF's Penetration Testing Accreditation?</t>
  </si>
  <si>
    <t>Is The Service Provider registered under Qatar Financial Center?</t>
  </si>
  <si>
    <t>If the answer to question G.1.1.1 -Q.2 is "Yes", did the Service Provider ensure that the Commercial Registration include as activity "(G) 6202-007 - Providing Non-Financial Technology (FinTech) related cybersecurity solutions and advising on cybersecurity"?</t>
  </si>
  <si>
    <t>Has the latest financial statements of the Service Provider (i.e., current Financial Year (FY) or previous Financial Year (FY-1)) been audited as per the applicable laws and regulations?</t>
  </si>
  <si>
    <t>If the answer to question G.1.2.1 -Q.1 is "Yes", does the FY or FY-1 financial statements audit report contain an unmodified opinion from the auditor?</t>
  </si>
  <si>
    <t>Does the Service Provider have a current, documented and approved Information Assets Management Policy?</t>
  </si>
  <si>
    <t>Does the Service Provider have a current, documented and approved Information  Confidentiality and Acceptable Use Policy?</t>
  </si>
  <si>
    <t>Does the Service Provider have a current, documented and approved Identity and Access Management Policy?</t>
  </si>
  <si>
    <t>Does the Service Provider have a current, documented and approved Incident Management Policy?</t>
  </si>
  <si>
    <t>Does the Service Provider have a current, documented and approved Third-party Security Management (providers of personnel and technology) Policy?</t>
  </si>
  <si>
    <t>Does the Service Provider have a current, documented and approved Physical Security Policy?</t>
  </si>
  <si>
    <t>M.1.1.1-Q.6</t>
  </si>
  <si>
    <t>M.1.1.1-Q.7</t>
  </si>
  <si>
    <t>M.1.1.1-Q.8</t>
  </si>
  <si>
    <t>If the answer to questions from M.1.1.1-Q.1 to M.1.1.1-Q.6 are "Yes", are the policies supported by Standard Operating Procedures (SOPs)?</t>
  </si>
  <si>
    <t>Information Security Policies 
Information Security Standard Operating Procedures</t>
  </si>
  <si>
    <t>If the answer to questions from M.1.1.1-Q.1 to M.1.1.1-Q.6 are "Yes", do these policies cover in their scopes of applicability the Penetration Testing Services to clients?</t>
  </si>
  <si>
    <t>M.1.1.2-Q.1</t>
  </si>
  <si>
    <t>M.1.1.2-Q.2</t>
  </si>
  <si>
    <t>M.1.1.2-Q.3</t>
  </si>
  <si>
    <t>M.1.1.2-Q.4</t>
  </si>
  <si>
    <t>M.1.1.2-Q.5</t>
  </si>
  <si>
    <t>If the answer to question M.1.1.2-Q.1 is "Yes", does the NIA Certificate of Compliance include in its scope the operating and offering Penetration Testing Services to clients?</t>
  </si>
  <si>
    <t>If the answer to question M.1.1.2-Q.2 is "No", does the Service Provider has the commitment to obtain a NIA Certificate of Compliance for the scope of operating and offering Penetration Testing Services to clients, within three (3) years from the expected date of request for NISCF's Penetration Testing Accreditation?</t>
  </si>
  <si>
    <t>If the answer to question M.1.1.2-Q.1 is "No", does the Service Provider has a valid ISO/ICE 27001 Certificate issued by a Certification Body recognized by International Accreditation Forum (IAF)?</t>
  </si>
  <si>
    <t>If the answer to question M.1.1.2-Q.4 is "Yes", does the ISO/ICE 27001 Certificate include in its scope the operating and offering Penetration Testing Services to clients?</t>
  </si>
  <si>
    <t>M.1.1.3-Q.1</t>
  </si>
  <si>
    <t>Does the Service Provider have dedicated storage and archive mechanisms for the records of all scans, tests, exploitations performed, additional post-exploitation, reporting and corresponding evidence of a Penetration Testing engagement?</t>
  </si>
  <si>
    <t>If the answer to question M.1.1.3-Q.1 is "Yes", is the access restricted to the archival and storage space of such records?</t>
  </si>
  <si>
    <t>If the answer to question M.1.1.3-Q.1 is "Yes", does the Service Provider have encryption is place for the archival and storage of such records?</t>
  </si>
  <si>
    <t>M.1.1.3-Q.2</t>
  </si>
  <si>
    <t>M.1.1.3-Q.3</t>
  </si>
  <si>
    <t>M.1.1.4-Q.1</t>
  </si>
  <si>
    <t>If the answer to question G.3.1.1-Q.4 is "Yes", did the Service Provider ensure that the Personnel Record Form for outsourced personnel cover also Interfirm outsourcing as defined in requirement G.2.2.1 of the NISCF Penetration Testing Accreditation Standard?</t>
  </si>
  <si>
    <t>If the answer to question M.1.1.4-Q.1 is "Yes", does the retention policy and register cover the records mentioned in requirement M.1.1.3 of the NISCF Penetration Testing Accreditation Standard?</t>
  </si>
  <si>
    <t>Retention Policy 
Records Retention Register</t>
  </si>
  <si>
    <t>Does the Service Provider have a retention policy and records retention register?</t>
  </si>
  <si>
    <t>If the answer to question M.1.1.4-Q.2 is "Yes", does the retention policy and register require a minimum retention of three (3) years of the mentioned records?</t>
  </si>
  <si>
    <t>M.1.1.4-Q.2</t>
  </si>
  <si>
    <t>M.1.1.4-Q.3</t>
  </si>
  <si>
    <t>M.1.1.5-Q.1</t>
  </si>
  <si>
    <t xml:space="preserve">Does the Service Provider have a current and documented secure cleaning and removal process of the tools, credentials and accounts added to the scope during a Penetration Testing engagement? </t>
  </si>
  <si>
    <t>If the answer to question M.1.1.5-Q.1 is "Yes", is the process approved by the person, unit or committee that have ultimate authority over the approval of policies, processes, and procedures relating to the operation and offering Penetration Testing Services to clients, in alignment with the shared documentation to evidence conformance to requirement G.1.4.3?</t>
  </si>
  <si>
    <t>M.1.1.5-Q.2</t>
  </si>
  <si>
    <t>Secure cleaning and removal process</t>
  </si>
  <si>
    <t>Does the Service Provider have an inventory of its tools used in operation and offering Penetration Testing Services to clients?</t>
  </si>
  <si>
    <t>If the answer to question M.1.2.1-Q.1 is "Yes", does the inventory provide the name and details of the tools?</t>
  </si>
  <si>
    <t>If the answer to question M.1.2.1-Q.1 is "Yes", does the inventory provide how the tools will be used in Penetration Testing engagements and for which purpose?</t>
  </si>
  <si>
    <t>Penetration Testing authorized tools Inventory / Register 
Software / Hardware Risk Assessment Sheets
Mitigation Plan / Strategy</t>
  </si>
  <si>
    <t>Does the Service Provider have clearly identified the  person, unit or committee that have ultimate authority over the approval of policies, processes, and procedures relating to the operation and offering Penetration Testing Services to clients?</t>
  </si>
  <si>
    <r>
      <t xml:space="preserve">If the answer to question G.3.1.1-Q.6 is "Yes", did the Service Provider ensure that details records exists to justify the fulfilment of each competency by each personnel specific to the position assigned to them (e.g., Justification of the Curriculum of a Certification to cover a knowledge statement or experience letter or reference justifying the practical skill)? </t>
    </r>
    <r>
      <rPr>
        <b/>
        <u/>
        <sz val="10"/>
        <color theme="1"/>
        <rFont val="Century Gothic"/>
        <family val="2"/>
      </rPr>
      <t>These details can be requested at any time from NCSA and they are supposed to be ready to provide instantly.</t>
    </r>
  </si>
  <si>
    <t>If the answer to question G.3.3.2-Q.2 is "Yes", is/are the personnel assigned the Engagement Lead position directly employed by the Service Provider and in alignment with the shared documentation to evidence conformance to requirement G.3.1.1?</t>
  </si>
  <si>
    <t>If the answer to question M.1.2.2-Q.1 is "Yes", does the Service Provider have mechanisms in place to evidence and ensure that testing machines are adequately sanitized following the completion of Penetration Testing engagements?</t>
  </si>
  <si>
    <t>Is the IT corporate environment of the Service Provider is segregated / isolated from the Penetration Testing environment (including but not limited to testing machines, hardware, its networks and software)?</t>
  </si>
  <si>
    <t>Network Segmentation Policy / Procedure
Labs and Testing environments setup documentation
Network and systems synopsis
Network and Systems Architectures</t>
  </si>
  <si>
    <t>Encryption Mechanism 
Evidence of archival space 
Secure Access to Archives 
Evidence of archived records types and description</t>
  </si>
  <si>
    <t>If the answer to question M.1.2.1-Q.1 is "Yes", does the inventory provide details about the risks associated with the usage of such tools to the Service Provider and its clients and the safeguards to be implemented to mitigate these risks?</t>
  </si>
  <si>
    <t>Does the Service Provider use separate Penetration Testing Machines (physical or virtual) for each Penetration Testing engagement?</t>
  </si>
  <si>
    <t>Penetration Testing Machines Inventory 
Sanitization tools and process</t>
  </si>
  <si>
    <t>If the answer to question M.1.2.2-Q.1 is "Yes", does the Service Provider have mechanisms in place to prevent and detect simultaneous used of the same machine for multiple engagements?</t>
  </si>
  <si>
    <t>Potential Evidence</t>
  </si>
  <si>
    <t>If the answer to question G.2.2.1-Q.4 is "Yes", were the outsourced personnel reported in the shared documentation to evidence conformance to requirement G.3.1.1., outsourced in accordance with the mentioned process?</t>
  </si>
  <si>
    <t>Did the Service Provider fill and sign the Personnel Record Form for all personnel of the Service Provider’s Penetration Testing Team?</t>
  </si>
  <si>
    <t>Did the Service Provider perform and document the vetting of resources, before hiring of personnel, reported as part of the Service Provider’s Penetration Testing Team, as per the shared documentation to evidence conformance to requirement G.3.1.1, including outsourced personnel reported, in alignment with the shared documentation to evidence conformance to requirement G.2.2.1?</t>
  </si>
  <si>
    <t xml:space="preserve">Did the Service Provider clearly identify the Penetration Testing Services types it offers to its client? </t>
  </si>
  <si>
    <t xml:space="preserve">Did the Service Provider clearly identify the Penetration Testing Services delivery models it offers to its client? </t>
  </si>
  <si>
    <t>If the answer to question S.1.1.1-Q.2 is "Yes", did the Service Provider ensure that it complies with all necessary requirements related to the selection of each Penetration Testing Service type (i.e., defined in section S.1.1.1) as per the NISCF Penetration Testing Accreditation Standard (e.g., G.3.1.1, G.3.3.2, S.2.1.1, S.3.2.3, S.3.5.5...) before including them in the scope of NISCF's Penetration Testing Accreditation request?</t>
  </si>
  <si>
    <t>If the answer to question S.1.2.1-Q.2 is "Yes", did the Service Provider ensure that it complies with all necessary requirements related to the selection of each Penetration Testing Service delivery models (i.e., defined in section S.1.2.1) as per the NISCF Penetration Testing Accreditation Standard (e.g., S.3.2.3...) before including them in the scope of NISCF's Penetration Testing Accreditation request?</t>
  </si>
  <si>
    <t>S.1.3.	Service Provider’s Penetration Testing Catalogue</t>
  </si>
  <si>
    <t>S.1.3.1-Q.1</t>
  </si>
  <si>
    <t>Application Requirements Evidence Record Form
Readiness Self-Assessment</t>
  </si>
  <si>
    <t>If the answer to question S.1.1.1-Q.1 is "Yes", did the Service Provider identify which of these Penetration Testing Services types it wants to include in the scope of NISCF's Penetration Testing Accreditation request, based on its current capability, and select them in the Application Requirements Evidence Record Form?</t>
  </si>
  <si>
    <t>If the answer to question S.1.2.1-Q.1 is "Yes", did the Service Provider identify which of these Penetration Testing Services delivery models it wants to include in the scope of NISCF's Penetration Testing Accreditation request, based on its current capability, and select them in the Application Requirements Evidence Record Form?</t>
  </si>
  <si>
    <t>S.2.	Methodologies</t>
  </si>
  <si>
    <t>S.2.1.	Penetration Testing Methodologies</t>
  </si>
  <si>
    <t>Does the Service Provider has a current, documented and approved Penetration Testing Methodologies?</t>
  </si>
  <si>
    <t>Penetration Testing Methodologies
Penetration Testing Service Manual</t>
  </si>
  <si>
    <t>S.3.	Delivery</t>
  </si>
  <si>
    <t xml:space="preserve">S.3.1.	Engagement </t>
  </si>
  <si>
    <t>Does the Service Provider have a Non-Disclosure Agreement (NDA) template that shall be used in Penetration Testing engagements?</t>
  </si>
  <si>
    <t>S.3.1.1-Q.1</t>
  </si>
  <si>
    <t>S.3.1.2-Q.1</t>
  </si>
  <si>
    <t>Does the Service Provider have a standard legally enforceable agreement template that shall be used in Penetration Testing engagements?</t>
  </si>
  <si>
    <t>S.3.1.2-Q.2</t>
  </si>
  <si>
    <t>In case a client has its own specific contract template, does the Service Provider have a current, documented and approved by which it ensures that the client's contract covers at least the elements that are covered by the Service Provider's own standard legally enforceable agreement?</t>
  </si>
  <si>
    <t>If the answer to question S.3.1.2-Q.1 is "Yes", does the standard legally enforceable agreement document allow to have a clear description of the services being provided, including any specific tasks or deliverables?</t>
  </si>
  <si>
    <t>If the answer to question S.3.1.2-Q.1 is "Yes", does the standard legally enforceable agreement document define the circumstances under which the agreement can be terminated by either party?</t>
  </si>
  <si>
    <t>If the answer to question S.3.1.2-Q.1 is "Yes", does the standard legally enforceable agreement document define the jurisdiction that will govern the agreement in case of any legal disputes (in the State of Qatar)?</t>
  </si>
  <si>
    <t>If the answer to question S.3.1.2-Q.1 is "Yes", does the standard legally enforceable agreement document has a provision defining the conditions under which the Service Provider will indemnify its client against claims or damages resulting from the services provided?</t>
  </si>
  <si>
    <t>If the answer to question S.3.1.2-Q.1 is "Yes", does the standard legally enforceable agreement document define the liabilities limitations of the Penetration Testing for the Service Provider?</t>
  </si>
  <si>
    <t>If the answer to question S.3.1.2-Q.1 is "Yes", does the standard legally enforceable agreement document has a provision stating that the Service Provider may share specific non-sensitive information related to Penetration Testing engagements with the National Cyber Security Agency (NCSA) in its capacity of the regulatory authority for Cyber Security domain?</t>
  </si>
  <si>
    <t>If the answer to question S.3.1.2-Q.1 is "Yes", does the standard legally enforceable agreement document define or reference to the terms and conditions under which the services will be provided?</t>
  </si>
  <si>
    <t>S.3.1.2-Q.3</t>
  </si>
  <si>
    <t>S.3.1.2-Q.4</t>
  </si>
  <si>
    <t>S.3.1.2-Q.5</t>
  </si>
  <si>
    <t>S.3.1.2-Q.6</t>
  </si>
  <si>
    <t>S.3.1.2-Q.7</t>
  </si>
  <si>
    <t>S.3.1.2-Q.8</t>
  </si>
  <si>
    <t>S.3.1.2-Q.9</t>
  </si>
  <si>
    <t>Standard Legally Enforceable Agreement for Penetration Testing Services 
Engagement Management Process</t>
  </si>
  <si>
    <t>Does the Service Provider's Penetration Testing Standard Request For Information (RFI) request from the client the different levels of business and cyber risks associated with the Penetration Testing engagement?</t>
  </si>
  <si>
    <t>S.3.2.1-Q.1</t>
  </si>
  <si>
    <t>If the answer to question S.3.2.1-Q.1 is "Yes", did the Service Provider defined the types of business and cyber risks assessment, it needs to collect to properly advise the client of the Penetration Testing engagement potential implications (e.g., Business Impact Assessment (availability), Data Protection Impact Assessment (Privacy), Data integrity risk assessment (DIRA)...?</t>
  </si>
  <si>
    <t>S.3.2.1-Q.2</t>
  </si>
  <si>
    <t>Does the Service Provider have a documented mean to communicate and inform the Penetration Testing engagement client of the relevant laws and regulations that shall be followed as part of a Penetration Testing engagement?</t>
  </si>
  <si>
    <t>Does the Service Provider have a register of the specific sectors or industries laws and regulations that might impact the Penetration Testing engagements for sectors and industries the Service Provider is aiming to offer Penetration Testing Service to?</t>
  </si>
  <si>
    <t>Does the Service Provider have a register of the general laws and regulations related to Cyber Security in general and in relation to Penetration Testing applicable to all entities in the State of Qatar?</t>
  </si>
  <si>
    <t>S.3.2.2-Q.1</t>
  </si>
  <si>
    <t>S.3.2.2-Q.2</t>
  </si>
  <si>
    <t>S.3.2.2-Q.3</t>
  </si>
  <si>
    <t>Cyber Security related / Sector Specific Laws and Regulations Register
Evidence mechanism of engagement regulations communication to clients</t>
  </si>
  <si>
    <t>S.3.2.3-Q.1</t>
  </si>
  <si>
    <t>Does the Service Provider have a documented risk register for Penetration Testing engagements risks?</t>
  </si>
  <si>
    <t>If the answer to question S.3.2.3-Q.1 is "Yes", does risk register for Penetration Testing engagements risks details different risks for the different styles (e.g., White, Grey and Black Boxes)?</t>
  </si>
  <si>
    <t>If the answer to question S.3.2.3-Q.1 is "Yes", does risk register for Penetration Testing engagements risks details different risks for the different Service types of the Penetration Testing Service selected, in alignment with the shared documentation to evidence conformance to requirement S.1.1.1?</t>
  </si>
  <si>
    <t>If the answer to question S.3.2.3-Q.1 is "Yes", does risk register for Penetration Testing engagements risks details different risks for the different delivery models of the Penetration Testing Service selected, in alignment with the shared documentation to evidence conformance to requirement S.1.2.1?</t>
  </si>
  <si>
    <t>S.3.2.3-Q.2</t>
  </si>
  <si>
    <t>S.3.2.3-Q.3</t>
  </si>
  <si>
    <t>S.3.2.3-Q.4</t>
  </si>
  <si>
    <t>S.3.2.3-Q.5</t>
  </si>
  <si>
    <t>If the answers to questions S.3.2.3-Q.2 to S.3.2.3-Q.4 are "Yes", does the Service Provider have means to ensure the client understand and accept those risks as part of the Penetration Testing engagement?</t>
  </si>
  <si>
    <t>Penetration Testing engagements risk register
Risks Acceptance Form</t>
  </si>
  <si>
    <t>S.3.2.4-Q.1</t>
  </si>
  <si>
    <t>S.3.2.4-Q.2</t>
  </si>
  <si>
    <t>S.3.2.4-Q.3</t>
  </si>
  <si>
    <t>S.3.2.4-Q.4</t>
  </si>
  <si>
    <t>S.3.2.4-Q.5</t>
  </si>
  <si>
    <t>S.3.2.4-Q.6</t>
  </si>
  <si>
    <t>S.3.2.4-Q.7</t>
  </si>
  <si>
    <t>S.3.2.4-Q.8</t>
  </si>
  <si>
    <t>S.3.2.4-Q.9</t>
  </si>
  <si>
    <t>Does the Service Provider have standardized tools and templates to plan and scope a Penetration Testing engagements?</t>
  </si>
  <si>
    <t>S.3.2.4-Q.10</t>
  </si>
  <si>
    <t>S.3.2.4-Q.11</t>
  </si>
  <si>
    <t>If the answer to question S.3.2.4-Q.1 is "Yes", do the planning and scoping tools and templates include a section to record a description of the approach to be followed of the Penetration Testing engagement?</t>
  </si>
  <si>
    <t>If the answer to question S.3.2.4-Q.1 is "Yes", do the planning and scoping tools and templates include a section to record a description of the constraints related to the Penetration Testing engagement?</t>
  </si>
  <si>
    <t>If the answer to question S.3.2.4-Q.1 is "Yes", do the planning and scoping tools and templates include a section to record a description of the planned attack techniques, tactics and procedures?</t>
  </si>
  <si>
    <t>If the answer to question S.3.2.4-Q.1 is "Yes", do the planning and scoping tools and templates include a section to record the Penetration Testing time frame for exploitation?</t>
  </si>
  <si>
    <t>If the answer to question S.3.2.4-Q.1 is "Yes", do the planning and scoping tools and templates include a section to record the Single Point of Contact (SPOC) and Technical points of contact (TPOC)?</t>
  </si>
  <si>
    <t>If the answer to question S.3.2.4-Q.1 is "Yes", do the planning and scoping tools and templates include a section to record the selected engagements team members and their assigned roles?</t>
  </si>
  <si>
    <t>Does the Service Provider have a template for the Rules of Engagement (RoE)?</t>
  </si>
  <si>
    <t>If the answer to question S.3.2.4-Q.8 is "Yes", does the RoE template include a section to detail the scope and limits of the tests?</t>
  </si>
  <si>
    <t>If the answer to question S.3.2.4-Q.8 is "Yes", does the RoE template include a section to detail the method by which changes introduced to the scope during the engagement by Penetration Testers will be communicated to the client for their actions, if any?</t>
  </si>
  <si>
    <t>If the answer to question S.3.2.4-Q.8 is "Yes", does the RoE template include a section to reference to the secure cleaning and removal process to be followed after the completion of the engagement?</t>
  </si>
  <si>
    <t>S.3.2.5-Q.1</t>
  </si>
  <si>
    <t>S.3.2.5-Q.3</t>
  </si>
  <si>
    <t>S.3.2.5-Q.4</t>
  </si>
  <si>
    <t>Does the Service Provider have a standardized mean to collect authorization from the client before starting any exploitation activities?</t>
  </si>
  <si>
    <t>If the answer to question S.3.2.5-Q.1 is "Yes", does the authorization include or reference to the RoE?</t>
  </si>
  <si>
    <t>If the answer to question S.3.2.5-Q.1 is "Yes", does the authorization include or reference to the Penetration Testing schedules?</t>
  </si>
  <si>
    <t xml:space="preserve">S.3.3.	Exploitation Exercise  </t>
  </si>
  <si>
    <t>S.3.3.1-Q.1</t>
  </si>
  <si>
    <t>S.3.3.1-Q.2</t>
  </si>
  <si>
    <t>If the answer to question S.3.3.1-Q.1 is "Yes", does the Service Provider have a standardized documented Intelligence Gathering Plan Template?</t>
  </si>
  <si>
    <t>S.3.3.2-Q.1</t>
  </si>
  <si>
    <t>S.3.3.2-Q.2</t>
  </si>
  <si>
    <t>If the answer to question S.3.3.2-Q.1 is "Yes", does the Service Provider have a standardized documented Threat Modeling Plan Template?</t>
  </si>
  <si>
    <t>Do the Service Provider's Penetration Testing Methodologies include a structured approach for Intelligence Gathering considering the objectives, the sources and the legal and ethical considerations of Intelligence Gathering?</t>
  </si>
  <si>
    <t>Do the Service Provider's Penetration Testing Methodologies include a structured approach for Threat Modeling considering the analysis of the organization's business, critical assets and processes and potential threat actors, their agent types, capabilities, and motivations?</t>
  </si>
  <si>
    <t xml:space="preserve">Penetration Testing Methodologies
Intelligence Gathering Plan Template </t>
  </si>
  <si>
    <t xml:space="preserve">Penetration Testing Methodologies
Threat Modeling Plan Template </t>
  </si>
  <si>
    <t>S.3.3.3-Q.1</t>
  </si>
  <si>
    <t>If the answer to questions S.3.3.3-Q.1 to S.3.3.3-Q.3 are "Yes", does the Service Provider have a standardized documented Vulnerability Analysis Plan Template?</t>
  </si>
  <si>
    <t>S.3.3.3-Q.2</t>
  </si>
  <si>
    <t>S.3.3.3-Q.3</t>
  </si>
  <si>
    <t>S.3.3.3-Q.4</t>
  </si>
  <si>
    <t>Penetration Testing Methodologies
Vulnerability Analysis Plan Template</t>
  </si>
  <si>
    <t>Does the Service Provider have documented and standardized exploitation checklists of techniques, tactics and procedures considering international best practices and /or National Standards and Guidelines issued by NCSA (e.g., OWASP Web Application Penetration Checklist, MITRE ATT&amp;CK Techniques, ...))?</t>
  </si>
  <si>
    <t>S.3.3.4-Q.1</t>
  </si>
  <si>
    <t>Exploitation techniques, tactics and procedures List</t>
  </si>
  <si>
    <t>S.3.4.	Post Exploitation Activity</t>
  </si>
  <si>
    <t>S.3.4.1-Q.1</t>
  </si>
  <si>
    <t>Do the Service Provider's Penetration Testing Methodologies include clear requirements for Post Exploitation activities?</t>
  </si>
  <si>
    <t>S.3.4.1-Q.2</t>
  </si>
  <si>
    <t>S.3.4.1-Q.3</t>
  </si>
  <si>
    <t>S.3.4.1-Q.4</t>
  </si>
  <si>
    <t>S.3.4.1-Q.5</t>
  </si>
  <si>
    <t>If the answer to question S.3.4.1-Q.1 is "Yes", does the Post Exploitation activities require to identify and document with the client the  restricted information and systems that Penetration Testers shall not access and prohibited activities?</t>
  </si>
  <si>
    <t>If the answer to question S.3.4.1-Q.1 is "Yes", does the Post Exploitation activities require to document the analysis of the compromised targets?</t>
  </si>
  <si>
    <t>If the answer to question S.3.4.1-Q.1 is "Yes", does the Post Exploitation activities require to document the rediscovery based on the compromised targets?</t>
  </si>
  <si>
    <t>If the answer to question S.3.4.1-Q.1 is "Yes", does the Post Exploitation activities require to document the escalation of privileges performed?</t>
  </si>
  <si>
    <t>Penetration Testing Methodologies
Post Exploitation Approach / Methods
Post Exploitation Record Template</t>
  </si>
  <si>
    <t>If the answer to question S.2.1.1-Q.1 is "Yes", are the methodologies approved by the person, unit or committee that have ultimate authority over the approval of policies, processes, and procedures relating to the operation and offering Penetration Testing Services to clients, in alignment with the shared documentation to evidence conformance to requirement G.1.4.3?</t>
  </si>
  <si>
    <t>Does the Service Provider have a documented service catalogue detailing its Penetration Testing Services offering, approved by the person, unit or committee that have ultimate authority over the approval of policies, processes, and procedures relating to the operation and offering Penetration Testing Services to clients, in alignment with the shared documentation to evidence conformance to requirement G.1.4.3?</t>
  </si>
  <si>
    <t>Do the Service Provider's Penetration Testing Methodologies include clear requirements for securely cleaning and removing the tools, credentials and accounts added to the scope during a Penetration Testing engagement?</t>
  </si>
  <si>
    <t>S.3.4.2-Q.1</t>
  </si>
  <si>
    <t xml:space="preserve">S.3.5.	Reporting  </t>
  </si>
  <si>
    <t>Do the Service Provider's Penetration Testing Methodologies include clear requirements for Reporting?</t>
  </si>
  <si>
    <t>S.3.5.1-Q.1</t>
  </si>
  <si>
    <t>Does the Service Provider have a standard Penetration Testing Report (PTR) template?</t>
  </si>
  <si>
    <t>S.3.5.1-Q.2</t>
  </si>
  <si>
    <t>S.3.5.1-Q.3</t>
  </si>
  <si>
    <t>If the answer to question S.3.5.1-Q.2 is "Yes", does the PTR template have an Executive Summary section?</t>
  </si>
  <si>
    <t>If the answer to question S.3.5.1-Q.3 is "Yes", does the Executive Summary section of the PTR template allow to report the Penetration Testing objective?</t>
  </si>
  <si>
    <t>If the answer to question S.3.5.1-Q.3 is "Yes", does the Executive Summary section of the PTR template allow to report the overall posture?</t>
  </si>
  <si>
    <t>If the answer to question S.3.5.1-Q.3 is "Yes", does the Executive Summary section of the PTR template allow to report the general findings?</t>
  </si>
  <si>
    <t>If the answer to question S.3.5.1-Q.3 is "Yes", does the Executive Summary section of the PTR template allow to report a recommendation summary?</t>
  </si>
  <si>
    <t>If the answer to question S.3.5.1-Q.3 is "Yes", does the Executive Summary section of the PTR template allow to report the issues, restrictions, or limitations encountered during the Penetration Testing engagement, if any?</t>
  </si>
  <si>
    <t>If the answer to question S.3.5.1-Q.2 is "Yes", does the PTR template have a Detailed Report section?</t>
  </si>
  <si>
    <t>S.3.5.1-Q.4</t>
  </si>
  <si>
    <t>S.3.5.1-Q.5</t>
  </si>
  <si>
    <t>S.3.5.1-Q.6</t>
  </si>
  <si>
    <t>S.3.5.1-Q.7</t>
  </si>
  <si>
    <t>S.3.5.1-Q.8</t>
  </si>
  <si>
    <t>S.3.5.1-Q.9</t>
  </si>
  <si>
    <t>S.3.5.1-Q.10</t>
  </si>
  <si>
    <t>S.3.5.1-Q.11</t>
  </si>
  <si>
    <t>S.3.5.1-Q.12</t>
  </si>
  <si>
    <t>S.3.5.1-Q.13</t>
  </si>
  <si>
    <t>S.3.5.1-Q.14</t>
  </si>
  <si>
    <t>S.3.5.1-Q.15</t>
  </si>
  <si>
    <t>S.3.5.2-Q.1</t>
  </si>
  <si>
    <t>Do the Service Provider's Penetration Testing Methodologies include clear requirements for Follow-ups?</t>
  </si>
  <si>
    <t>If the answer to question S.3.5.2-Q.1 is "Yes", do the methodologies consider the situations where retest was limited to a validation of previous findings to include the adequate disclaimers (the follow-up PTR may invalidated previous findings and shall not be regarded as the final and sole PTR for the engagement)?</t>
  </si>
  <si>
    <t>S.3.5.2-Q.2</t>
  </si>
  <si>
    <t>Penetration Testing Methodologies
Penetration Testing Report (PTR) Template</t>
  </si>
  <si>
    <t>Does the Service Provider clearly identified the person(s) who could legally engage the responsibility of the Service Provider that shall be the only persons(s) authorized to sign the PTR?</t>
  </si>
  <si>
    <t>S.3.5.3-Q.1</t>
  </si>
  <si>
    <t>Company Computer Card
Power of Attorney</t>
  </si>
  <si>
    <t>S.3.5.4-Q.1</t>
  </si>
  <si>
    <t>Do the Service Provider's Penetration Testing Methodologies include clear requirements for closing meeting?</t>
  </si>
  <si>
    <t>If the answer to question S.3.5.4-Q.1 is "Yes", do the methodologies require during the closing meeting to discuss and explain the findings with the client and obtain documented approval from the client for the PTR and any relevant agreements</t>
  </si>
  <si>
    <t>S.3.5.4-Q.2</t>
  </si>
  <si>
    <t>S.3.5.5-Q.1</t>
  </si>
  <si>
    <t>S.3.5.5-Q.2</t>
  </si>
  <si>
    <t>S.3.5.5-Q.3</t>
  </si>
  <si>
    <t>S.3.5.5-Q.4</t>
  </si>
  <si>
    <t>S.3.5.5-Q.5</t>
  </si>
  <si>
    <t>If the answer to question S.3.5.5-Q.1 is "Yes", do these normalized Penetration Testing reports show the scope of testing?</t>
  </si>
  <si>
    <t>If the answer to question S.3.5.5-Q.1 is "Yes", do these normalized Penetration Testing reports show the methodology used?</t>
  </si>
  <si>
    <t>If the answer to question S.3.5.5-Q.1 is "Yes", do these normalized Penetration Testing reports show the summary of findings?</t>
  </si>
  <si>
    <t>If the answer to question S.3.5.5-Q.1 is "Yes", do these normalized Penetration Testing reports show the severity of the vulnerabilities identified?</t>
  </si>
  <si>
    <t>Does the Service Provider have normalized Penetration Testing reports for each Penetration Testing Service types selected to be part of the NISCF Penetration Testing Accreditation scope, in alignment with the shared documentation to evidence conformance to requirement S.1.1.1, as Proof of Concepts (POC) that it has the sufficient experience and capability in the Penetration Testing Service Types?</t>
  </si>
  <si>
    <t>S.3.5.6-Q.1</t>
  </si>
  <si>
    <t>Does the Service Provider have reference letters and / or delivery acceptance letters from the clients related to the normalized Penetration Testing reports shared in response to requirement ‎S.3.5.5?</t>
  </si>
  <si>
    <t xml:space="preserve">Reference Letters 
Delivery Acceptance Forms </t>
  </si>
  <si>
    <t>NCSA-NISCF-ACCR-PNT-RAF-V1.1</t>
  </si>
  <si>
    <t>Requirement ID</t>
  </si>
  <si>
    <t xml:space="preserve">G.	Governance </t>
  </si>
  <si>
    <t>G.1.1.1.</t>
  </si>
  <si>
    <t>G.1.2.1.</t>
  </si>
  <si>
    <t>G.1.3.	Liability and Insurance</t>
  </si>
  <si>
    <t>G.1.3.1.</t>
  </si>
  <si>
    <t>G.1.4.1.</t>
  </si>
  <si>
    <t>G.1.4.2.</t>
  </si>
  <si>
    <t>G.1.4.3.</t>
  </si>
  <si>
    <t>G.2.1.1.</t>
  </si>
  <si>
    <t xml:space="preserve">G.2.2.	Outsourcing </t>
  </si>
  <si>
    <t>G.2.2.1.</t>
  </si>
  <si>
    <t>G.2.2.2.</t>
  </si>
  <si>
    <t>G.3.1.1.</t>
  </si>
  <si>
    <t>G.3.2.1.</t>
  </si>
  <si>
    <t>G.3.3.1.</t>
  </si>
  <si>
    <t>G.3.3.2.</t>
  </si>
  <si>
    <t>Results</t>
  </si>
  <si>
    <t>M.	Management</t>
  </si>
  <si>
    <t>M.1.1.1.</t>
  </si>
  <si>
    <t>M.1.1.2.</t>
  </si>
  <si>
    <t>M.1.1.3.</t>
  </si>
  <si>
    <t>M.1.1.4.</t>
  </si>
  <si>
    <t>M.1.1.5.</t>
  </si>
  <si>
    <t>M.1.2.1.</t>
  </si>
  <si>
    <t>M.1.2.2.</t>
  </si>
  <si>
    <t>M.1.2.3.</t>
  </si>
  <si>
    <t>S.	Service (Penetration Testing)</t>
  </si>
  <si>
    <t>S.1.1.1.</t>
  </si>
  <si>
    <t>S.1.2.1.</t>
  </si>
  <si>
    <t>S.1.3.1.</t>
  </si>
  <si>
    <t>S.1.3.2.</t>
  </si>
  <si>
    <t>S.2.1.1.</t>
  </si>
  <si>
    <t>S.3.1.1.</t>
  </si>
  <si>
    <t>S.3.1.2.</t>
  </si>
  <si>
    <t xml:space="preserve">S.3.2.	Planning and Scoping </t>
  </si>
  <si>
    <t xml:space="preserve">S.3.2.	Planning and Scoping  </t>
  </si>
  <si>
    <t>S.3.2.1.</t>
  </si>
  <si>
    <t>S.3.2.2.</t>
  </si>
  <si>
    <t>S.3.2.3.</t>
  </si>
  <si>
    <t>S.3.2.4.</t>
  </si>
  <si>
    <t>S.3.2.5.</t>
  </si>
  <si>
    <t>S.3.3.1.</t>
  </si>
  <si>
    <t>S.3.3.2.</t>
  </si>
  <si>
    <t>S.3.3.3.</t>
  </si>
  <si>
    <t>S.3.3.4.</t>
  </si>
  <si>
    <t>S.3.4.1.</t>
  </si>
  <si>
    <t>S.3.4.2.</t>
  </si>
  <si>
    <t xml:space="preserve">S.3.5.	Reporting </t>
  </si>
  <si>
    <t>S.3.5.1.</t>
  </si>
  <si>
    <t>S.3.5.2.</t>
  </si>
  <si>
    <t>S.3.5.3.</t>
  </si>
  <si>
    <t>S.3.5.4.</t>
  </si>
  <si>
    <t>S.3.5.5.</t>
  </si>
  <si>
    <t>S.3.5.6.</t>
  </si>
  <si>
    <t>S.1.3.2-Q.2</t>
  </si>
  <si>
    <t>S.1.3.2-Q.1</t>
  </si>
  <si>
    <t>Penetration Testing Offering / Service Catalogue</t>
  </si>
  <si>
    <t>Capability Statements 
Mapping of the Service Catalogue to the Types and Models selected</t>
  </si>
  <si>
    <t>Stats and Graphics</t>
  </si>
  <si>
    <t>Score</t>
  </si>
  <si>
    <t>Assessment Completeness</t>
  </si>
  <si>
    <t xml:space="preserve">G. Governance </t>
  </si>
  <si>
    <t>M. Management</t>
  </si>
  <si>
    <t>Overall Score</t>
  </si>
  <si>
    <t>S. Service</t>
  </si>
  <si>
    <t xml:space="preserve">S. Service </t>
  </si>
  <si>
    <t>If the answer to question S.1.3.1-Q.1 is "Yes", did the Service Provider develop clear and detailed capability statements for each of the Penetration Testing Services detailed in its Service Catalogue?</t>
  </si>
  <si>
    <t>If the answer to question S.1.3.1-Q.1 is "Yes", did the Service Provider develop clear and detailed mapping of these Services in its catalogue to the Service Types selected in ‎S.1.1.1 and Delivery Models selected in ‎S.1.2.1?</t>
  </si>
  <si>
    <t>If the answer to question S.2.1.1-Q.1 is "Yes", do the methodologies tailored for each type of the Penetration Testing Service selected, in alignment with the shared documentation to evidence conformance to requirement S.1.1.1?</t>
  </si>
  <si>
    <t>If the answer to question S.2.1.1-Q.1 is "Yes", do the methodologies detail the steps to be followed during each type of Penetration Testing engagement, in alignment with the requirements defined in sections ‎S.3.1. Engagement, ‎S.3.2. Planning &amp; Scoping, ‎S.3.3. Exploitation Exercise, ‎S.3.4. Post Exploitation Activity and ‎S.3.5. Reporting of the NISCF Penetration Testing Accreditation Standard?</t>
  </si>
  <si>
    <t>If the answer to question S.2.1.1-Q.1 is "Yes", do the methodologies detail the inputs and outputs (i.e., deliverables) of each step?</t>
  </si>
  <si>
    <t>If the answer to question S.2.1.1-Q.1 is "Yes", are the methodologies align with best practices and reference to which standards, guidelines they are based on?</t>
  </si>
  <si>
    <t>Do the Service Provider's Penetration Testing Methodologies include a structured and comprehensive approach for Vulnerability Analysis that require to identify the methods and tools involved in the identification of detected vulnerabilities?</t>
  </si>
  <si>
    <t>Do the Service Provider's Penetration Testing Methodologies include a structured and comprehensive approach for Vulnerability Analysis that require to confirm the vulnerabilities (e.g., elimination of false positives…)?</t>
  </si>
  <si>
    <t>Do the Service Provider's Penetration Testing Methodologies include a structured and comprehensive approach for Vulnerability Analysis that require to research on the confirmed vulnerabilities for further exploitation?</t>
  </si>
  <si>
    <t>If the answer to question S.3.5.1-Q.9 is "Yes", does the Detailed Report section of the PTR template allow to report the scope?</t>
  </si>
  <si>
    <t>If the answer to question S.3.5.1-Q.9 is "Yes", does the Detailed Report section of the PTR template allow to report the different types of tests performed and the tools used?</t>
  </si>
  <si>
    <t>If the answer to question S.3.5.1-Q.9 is "Yes", does the Detailed Report section of the PTR template allow to report the technical Findings Summary / Ranking / Methodology / Proof of Concepts (POC)?</t>
  </si>
  <si>
    <t>If the answer to question S.3.5.1-Q.9 is "Yes", does the Detailed Report section of the PTR template allow to report the Vulnerability Rating, based on public information databases -CVEs, CWEs, OWASPs?</t>
  </si>
  <si>
    <t>If the answer to question S.3.5.1-Q.9 is "Yes", does the Detailed Report section of the PTR template allow to report the reasonable level of recommendation and guidance to the client to remediate the findings?</t>
  </si>
  <si>
    <t>If the answer to question S.3.5.1-Q.9 is "Yes", does the Detailed Report section of the PTR template allow to report the evidence of clean up post engagements and additional related Observations, Recommendations and Guidance?</t>
  </si>
  <si>
    <t>Penetration Testing Methodologies
Closing Meeting Standardized Agenda / MoM / Presentation</t>
  </si>
  <si>
    <t xml:space="preserve">This document is for the Readiness Assessment for Accreditation of Penetration Testing Service Providers  </t>
  </si>
  <si>
    <r>
      <t xml:space="preserve">This document is a Readiness Self-Assessment Form that may be used by Service Provider intending to apply for National Information Security Compliance Framework (NISCF) Penetration Testing Accreditation.
This form is designed to provide Service Providers with general, </t>
    </r>
    <r>
      <rPr>
        <b/>
        <u/>
        <sz val="11"/>
        <color theme="1"/>
        <rFont val="Century Gothic"/>
        <family val="2"/>
      </rPr>
      <t>but non-exhaustive</t>
    </r>
    <r>
      <rPr>
        <sz val="11"/>
        <color theme="1"/>
        <rFont val="Century Gothic"/>
        <family val="2"/>
      </rPr>
      <t xml:space="preserve">, assessment points that National Cyber Security Agency (NCSA) may verify as part of the assessment of a NISCF Penetration Testing Accreditation application request. 
Filling this Self-Assessment Form, by the Service Provider or by any other third-party other than NCSA, </t>
    </r>
    <r>
      <rPr>
        <b/>
        <u/>
        <sz val="11"/>
        <color theme="1"/>
        <rFont val="Century Gothic"/>
        <family val="2"/>
      </rPr>
      <t>does not entitle</t>
    </r>
    <r>
      <rPr>
        <sz val="11"/>
        <color theme="1"/>
        <rFont val="Century Gothic"/>
        <family val="2"/>
      </rPr>
      <t xml:space="preserve"> the Service Provider to NISCF Penetration Testing Accreditation. When the Service Provider, based on this Self-Assessment, answers all the questions with a "Yes", it does not mean that the Service Provider is compliant with the NISCF Penetration Testing Accreditation requirements. 
This Self-Assessment Form helps the Service Provider only by providing a structured checklist to ensure that all the requirements of NISCF Penetration Testing Accreditation are considered by the Service Provider. 
This Self-Assessment Form does not confirm that the evidence that the Service Provider will share with NCSA, as part of its NISCF Penetration Testing Accreditation application request, comply with the NISCF Penetration Testing Accreditation requirements. 
The result of the Self-Assessment of each requirement provided in the column "E" of the tables "ACCR-PNT-G-RAS", "ACCR-PNT-M-RAS" and "ACCR-PNT-S-RAS" are automatic responses included in this form to help the Service Provider with assessing its readiness to apply for Penetration Testing Accreditation and do not reflect the assessment results that NCSA will perform following the application. 
The potential evidence provided in the column "F" of the tables "ACCR-PNT-G-RAS", "ACCR-PNT-M-RAS" and "ACCR-PNT-S-RAS" are generic potential evidence that could be accepted in a particular context and </t>
    </r>
    <r>
      <rPr>
        <b/>
        <u/>
        <sz val="11"/>
        <color theme="1"/>
        <rFont val="Century Gothic"/>
        <family val="2"/>
      </rPr>
      <t>shall not be seen as the only acceptable evidence or automatically accepted</t>
    </r>
    <r>
      <rPr>
        <sz val="11"/>
        <color theme="1"/>
        <rFont val="Century Gothic"/>
        <family val="2"/>
      </rPr>
      <t xml:space="preserve"> evidence by NCSA. 
The Self-Assessment performed by the Service Provider </t>
    </r>
    <r>
      <rPr>
        <b/>
        <u/>
        <sz val="11"/>
        <color theme="1"/>
        <rFont val="Century Gothic"/>
        <family val="2"/>
      </rPr>
      <t>cannot be used as supporting evidence for compliance</t>
    </r>
    <r>
      <rPr>
        <sz val="11"/>
        <color theme="1"/>
        <rFont val="Century Gothic"/>
        <family val="2"/>
      </rPr>
      <t xml:space="preserve"> to NISCF Penetration Testing Accreditation requirements, as the assessment methods, reviews and assessors objectivity are unknow and irrelevant to NCSA in the context of a NISCF Penetration Testing Accreditation application request.</t>
    </r>
  </si>
  <si>
    <t>This Self-Assessment Form can be used by Service Providers to help prepare for submitting a request for NISCF Penetration Testing Accreditation by: 
 1) Providing a walkthrough the NISCF Penetration Testing Accreditation requirements to ensure no requirement has been forgotten. 
 2) Providing questions that will initiate the reflection on what can the Service Provider do to reach conformity to the NISCF Penetration Testing Accreditation requirements.
 3) Providing examples of potential evidence, in whom generally organizations record their conformance to a specific requirement.
The Service Provider shall only provide an answer to each question using the drop-down list in column "D" of the tables "ACCR-PNT-G-RAS", "ACCR-PNT-M-RAS" and "ACCR-PNT-S-RAS". 
The Service Provider can use this Self-Assessment Form to focus on only one domain, sub-domain or section or use it to perform a full Self-Assessment against the NISCF Penetration Testing Accreditation requirements.</t>
  </si>
  <si>
    <t>Does the Service Provider has a standard legal agreement for the use of outsourced resources? (Considering responses to questions G.2.2.1-Q.1 and G.2.2.1-Q.2)</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</si>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</sst>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0" x14ac:knownFonts="1">
    <font>
      <sz val="11"/>
      <color theme="1"/>
      <name val="Calibri"/>
      <family val="2"/>
      <scheme val="minor"/>
    </font>
    <font>
      <sz val="8"/>
      <name val="Calibri"/>
      <family val="2"/>
      <scheme val="minor"/>
    </font>
    <font>
      <sz val="11"/>
      <color theme="1"/>
      <name val="Century Gothic"/>
      <family val="2"/>
    </font>
    <font>
      <sz val="10"/>
      <color theme="1"/>
      <name val="Century Gothic"/>
      <family val="2"/>
    </font>
    <font>
      <b/>
      <sz val="10"/>
      <color theme="1"/>
      <name val="Century Gothic"/>
      <family val="2"/>
    </font>
    <font>
      <b/>
      <sz val="10"/>
      <color rgb="FFFFFFFF"/>
      <name val="Century Gothic"/>
      <family val="2"/>
    </font>
    <font>
      <sz val="16"/>
      <color theme="1"/>
      <name val="Century Gothic"/>
      <family val="2"/>
    </font>
    <font>
      <sz val="16"/>
      <color rgb="FF134A9C"/>
      <name val="Century Gothic"/>
      <family val="2"/>
    </font>
    <font>
      <b/>
      <sz val="14"/>
      <color theme="0"/>
      <name val="Century Gothic"/>
      <family val="2"/>
    </font>
    <font>
      <b/>
      <sz val="16"/>
      <color theme="0"/>
      <name val="Century Gothic"/>
      <family val="2"/>
    </font>
    <font>
      <b/>
      <sz val="12"/>
      <color theme="0"/>
      <name val="Century Gothic"/>
      <family val="2"/>
    </font>
    <font>
      <sz val="16"/>
      <color rgb="FF00A39E"/>
      <name val="Century Gothic"/>
      <family val="2"/>
    </font>
    <font>
      <b/>
      <u/>
      <sz val="11"/>
      <color theme="1"/>
      <name val="Century Gothic"/>
      <family val="2"/>
    </font>
    <font>
      <u/>
      <sz val="11"/>
      <color theme="10"/>
      <name val="Calibri"/>
      <family val="2"/>
      <scheme val="minor"/>
    </font>
    <font>
      <u/>
      <sz val="11"/>
      <color rgb="FF00A39E"/>
      <name val="Century Gothic"/>
      <family val="2"/>
    </font>
    <font>
      <b/>
      <sz val="12"/>
      <color rgb="FFFFFFFF"/>
      <name val="Century Gothic"/>
      <family val="2"/>
    </font>
    <font>
      <b/>
      <sz val="16"/>
      <color rgb="FFFFFFFF"/>
      <name val="Century Gothic"/>
      <family val="2"/>
    </font>
    <font>
      <b/>
      <sz val="14"/>
      <color theme="1"/>
      <name val="Century Gothic"/>
      <family val="2"/>
    </font>
    <font>
      <sz val="11"/>
      <color theme="1"/>
      <name val="Calibri"/>
      <family val="2"/>
      <scheme val="minor"/>
    </font>
    <font>
      <b/>
      <u/>
      <sz val="10"/>
      <color theme="1"/>
      <name val="Century Gothic"/>
      <family val="2"/>
    </font>
  </fonts>
  <fills count="8">
    <fill>
      <patternFill patternType="none"/>
    </fill>
    <fill>
      <patternFill patternType="gray125"/>
    </fill>
    <fill>
      <patternFill patternType="solid">
        <fgColor theme="0"/>
        <bgColor indexed="64"/>
      </patternFill>
    </fill>
    <fill>
      <patternFill patternType="solid">
        <fgColor rgb="FFE7E7E7"/>
        <bgColor indexed="64"/>
      </patternFill>
    </fill>
    <fill>
      <patternFill patternType="solid">
        <fgColor rgb="FF0058A3"/>
        <bgColor indexed="64"/>
      </patternFill>
    </fill>
    <fill>
      <patternFill patternType="solid">
        <fgColor rgb="FFBC955C"/>
        <bgColor indexed="64"/>
      </patternFill>
    </fill>
    <fill>
      <patternFill patternType="solid">
        <fgColor rgb="FF005878"/>
        <bgColor indexed="64"/>
      </patternFill>
    </fill>
    <fill>
      <patternFill patternType="solid">
        <fgColor rgb="FF134A9E"/>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3" fillId="0" borderId="0" applyNumberFormat="0" applyFill="0" applyBorder="0" applyAlignment="0" applyProtection="0"/>
    <xf numFmtId="9" fontId="18" fillId="0" borderId="0" applyFont="0" applyFill="0" applyBorder="0" applyAlignment="0" applyProtection="0"/>
  </cellStyleXfs>
  <cellXfs count="108">
    <xf numFmtId="0" fontId="0" fillId="0" borderId="0" xfId="0"/>
    <xf numFmtId="0" fontId="0" fillId="0" borderId="1" xfId="0" applyBorder="1" applyAlignment="1">
      <alignment horizontal="left" vertical="center" wrapText="1"/>
    </xf>
    <xf numFmtId="0" fontId="0" fillId="2" borderId="0" xfId="0" applyFill="1"/>
    <xf numFmtId="0" fontId="2" fillId="2" borderId="0" xfId="0" applyFont="1" applyFill="1"/>
    <xf numFmtId="0" fontId="3" fillId="2" borderId="0" xfId="0" applyFont="1" applyFill="1" applyAlignment="1">
      <alignment wrapText="1"/>
    </xf>
    <xf numFmtId="0" fontId="3" fillId="2" borderId="0" xfId="0" applyFont="1" applyFill="1"/>
    <xf numFmtId="0" fontId="3" fillId="3" borderId="1" xfId="0" applyFont="1" applyFill="1" applyBorder="1" applyAlignment="1">
      <alignment horizontal="left" vertical="center" wrapText="1"/>
    </xf>
    <xf numFmtId="0" fontId="3" fillId="0" borderId="0" xfId="0" applyFont="1"/>
    <xf numFmtId="0" fontId="3" fillId="0" borderId="0" xfId="0" applyFont="1" applyAlignment="1">
      <alignment vertical="center"/>
    </xf>
    <xf numFmtId="0" fontId="2" fillId="0" borderId="0" xfId="0" applyFont="1"/>
    <xf numFmtId="0" fontId="6" fillId="0" borderId="0" xfId="0" applyFont="1" applyAlignment="1">
      <alignment horizontal="center" vertical="center" wrapText="1"/>
    </xf>
    <xf numFmtId="0" fontId="3" fillId="2"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2" fillId="0" borderId="0" xfId="0" applyFont="1" applyAlignment="1"/>
    <xf numFmtId="0" fontId="6" fillId="0" borderId="0" xfId="0" applyFont="1" applyAlignment="1">
      <alignment vertical="center" wrapText="1"/>
    </xf>
    <xf numFmtId="0" fontId="4" fillId="0" borderId="1" xfId="0" applyFont="1" applyBorder="1" applyAlignment="1">
      <alignment horizontal="left" vertical="center" wrapText="1" indent="1"/>
    </xf>
    <xf numFmtId="0" fontId="0" fillId="2" borderId="0" xfId="0" applyFill="1" applyAlignment="1">
      <alignment horizontal="left" vertical="center" wrapText="1"/>
    </xf>
    <xf numFmtId="0" fontId="0" fillId="2" borderId="0" xfId="0" applyFill="1" applyAlignment="1">
      <alignment wrapText="1"/>
    </xf>
    <xf numFmtId="0" fontId="0" fillId="2" borderId="0" xfId="0" applyFill="1" applyAlignment="1">
      <alignment vertical="center" wrapText="1"/>
    </xf>
    <xf numFmtId="0" fontId="0" fillId="2" borderId="0" xfId="0" applyFill="1" applyAlignment="1">
      <alignment horizontal="center" vertical="center" wrapText="1"/>
    </xf>
    <xf numFmtId="0" fontId="2" fillId="0" borderId="0" xfId="0" applyFont="1" applyBorder="1" applyAlignment="1" applyProtection="1">
      <alignment horizontal="center"/>
      <protection locked="0"/>
    </xf>
    <xf numFmtId="0" fontId="2" fillId="0" borderId="0" xfId="0" applyFont="1" applyProtection="1">
      <protection locked="0"/>
    </xf>
    <xf numFmtId="0" fontId="2" fillId="2" borderId="0" xfId="0" applyFont="1" applyFill="1" applyProtection="1">
      <protection locked="0"/>
    </xf>
    <xf numFmtId="0" fontId="6" fillId="2" borderId="0" xfId="0" applyFont="1" applyFill="1" applyBorder="1" applyAlignment="1" applyProtection="1">
      <alignment horizontal="center"/>
      <protection locked="0"/>
    </xf>
    <xf numFmtId="0" fontId="2"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protection locked="0"/>
    </xf>
    <xf numFmtId="0" fontId="2" fillId="2" borderId="0" xfId="0" applyFont="1" applyFill="1" applyBorder="1" applyProtection="1">
      <protection locked="0"/>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 xfId="0" applyFont="1" applyFill="1" applyBorder="1" applyAlignment="1">
      <alignment vertical="center" wrapText="1"/>
    </xf>
    <xf numFmtId="9" fontId="0" fillId="0" borderId="0" xfId="2" applyFont="1"/>
    <xf numFmtId="0" fontId="0" fillId="0" borderId="1" xfId="0" applyBorder="1"/>
    <xf numFmtId="9" fontId="0" fillId="0" borderId="1" xfId="0" applyNumberFormat="1" applyBorder="1"/>
    <xf numFmtId="0" fontId="0" fillId="0" borderId="1" xfId="0" applyFill="1" applyBorder="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vertical="center" wrapText="1"/>
      <protection hidden="1"/>
    </xf>
    <xf numFmtId="0" fontId="6" fillId="0" borderId="0" xfId="0" applyFont="1" applyAlignment="1">
      <alignment horizontal="center" vertical="center" wrapText="1"/>
    </xf>
    <xf numFmtId="164" fontId="3" fillId="0" borderId="2" xfId="0" applyNumberFormat="1" applyFont="1" applyBorder="1" applyAlignment="1">
      <alignment horizontal="left" vertical="center" indent="1"/>
    </xf>
    <xf numFmtId="164" fontId="3" fillId="0" borderId="3" xfId="0" applyNumberFormat="1" applyFont="1" applyBorder="1" applyAlignment="1">
      <alignment horizontal="left" vertical="center" indent="1"/>
    </xf>
    <xf numFmtId="164" fontId="3" fillId="0" borderId="4" xfId="0" applyNumberFormat="1" applyFont="1" applyBorder="1" applyAlignment="1">
      <alignment horizontal="left" vertical="center" indent="1"/>
    </xf>
    <xf numFmtId="0" fontId="7" fillId="0" borderId="0" xfId="0" applyFont="1" applyAlignment="1">
      <alignment horizontal="center" wrapText="1"/>
    </xf>
    <xf numFmtId="0" fontId="6" fillId="0" borderId="0" xfId="0" applyFont="1" applyAlignment="1">
      <alignment horizontal="center" wrapText="1"/>
    </xf>
    <xf numFmtId="0" fontId="5" fillId="7" borderId="1"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2" fillId="2" borderId="13" xfId="0" applyFont="1" applyFill="1" applyBorder="1" applyAlignment="1" applyProtection="1">
      <alignment horizontal="left"/>
      <protection locked="0"/>
    </xf>
    <xf numFmtId="0" fontId="2" fillId="2" borderId="14" xfId="0" applyFont="1" applyFill="1" applyBorder="1" applyAlignment="1" applyProtection="1">
      <alignment horizontal="left"/>
      <protection locked="0"/>
    </xf>
    <xf numFmtId="0" fontId="14" fillId="2" borderId="14" xfId="1" applyFont="1" applyFill="1" applyBorder="1" applyAlignment="1" applyProtection="1">
      <alignment horizontal="left"/>
    </xf>
    <xf numFmtId="0" fontId="14" fillId="2" borderId="15" xfId="1" applyFont="1" applyFill="1" applyBorder="1" applyAlignment="1" applyProtection="1">
      <alignment horizontal="left"/>
    </xf>
    <xf numFmtId="0" fontId="2" fillId="2" borderId="11"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14" fillId="2" borderId="0" xfId="1" applyFont="1" applyFill="1" applyBorder="1" applyAlignment="1" applyProtection="1">
      <alignment horizontal="left"/>
    </xf>
    <xf numFmtId="0" fontId="14" fillId="2" borderId="12" xfId="1" applyFont="1" applyFill="1" applyBorder="1" applyAlignment="1" applyProtection="1">
      <alignment horizontal="left"/>
    </xf>
    <xf numFmtId="0" fontId="15" fillId="7" borderId="8" xfId="0" applyFont="1" applyFill="1" applyBorder="1" applyAlignment="1" applyProtection="1">
      <alignment horizontal="left" vertical="center" wrapText="1"/>
      <protection locked="0"/>
    </xf>
    <xf numFmtId="0" fontId="15" fillId="7" borderId="9" xfId="0" applyFont="1" applyFill="1" applyBorder="1" applyAlignment="1" applyProtection="1">
      <alignment horizontal="left" vertical="center" wrapText="1"/>
      <protection locked="0"/>
    </xf>
    <xf numFmtId="0" fontId="15" fillId="7"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wrapText="1"/>
      <protection locked="0"/>
    </xf>
    <xf numFmtId="0" fontId="15" fillId="7" borderId="2" xfId="0" applyFont="1" applyFill="1" applyBorder="1" applyAlignment="1" applyProtection="1">
      <alignment horizontal="left" vertical="center" wrapText="1"/>
      <protection locked="0"/>
    </xf>
    <xf numFmtId="0" fontId="15" fillId="7" borderId="3" xfId="0" applyFont="1" applyFill="1" applyBorder="1" applyAlignment="1" applyProtection="1">
      <alignment horizontal="left" vertical="center" wrapText="1"/>
      <protection locked="0"/>
    </xf>
    <xf numFmtId="0" fontId="15" fillId="7" borderId="4"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7" fillId="0" borderId="0" xfId="0" applyFont="1" applyBorder="1" applyAlignment="1" applyProtection="1">
      <alignment horizontal="center" wrapText="1"/>
      <protection locked="0"/>
    </xf>
    <xf numFmtId="0" fontId="16" fillId="7" borderId="2"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3" fillId="2" borderId="6"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3" fillId="3" borderId="1" xfId="0" applyFont="1" applyFill="1" applyBorder="1" applyAlignment="1">
      <alignment vertical="center" wrapText="1"/>
    </xf>
    <xf numFmtId="0" fontId="3"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vertical="center" wrapText="1"/>
      <protection hidden="1"/>
    </xf>
    <xf numFmtId="0" fontId="10"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cellXfs>
  <cellStyles count="3">
    <cellStyle name="Hyperlink" xfId="1" builtinId="8"/>
    <cellStyle name="Normal" xfId="0" builtinId="0"/>
    <cellStyle name="Percent" xfId="2" builtinId="5"/>
  </cellStyles>
  <dxfs count="287">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b val="0"/>
        <i val="0"/>
        <strike val="0"/>
        <color theme="0"/>
      </font>
      <fill>
        <patternFill>
          <bgColor rgb="FF4B5C75"/>
        </patternFill>
      </fill>
    </dxf>
    <dxf>
      <font>
        <b val="0"/>
        <i val="0"/>
        <strike val="0"/>
        <color theme="0"/>
      </font>
      <fill>
        <patternFill>
          <bgColor rgb="FF00A39E"/>
        </patternFill>
      </fill>
    </dxf>
    <dxf>
      <font>
        <b val="0"/>
        <i val="0"/>
        <strike val="0"/>
        <color theme="0"/>
      </font>
      <fill>
        <patternFill>
          <bgColor rgb="FFC00000"/>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b val="0"/>
        <i val="0"/>
        <strike val="0"/>
        <color theme="0"/>
      </font>
      <fill>
        <patternFill>
          <bgColor rgb="FF4B5C75"/>
        </patternFill>
      </fill>
    </dxf>
    <dxf>
      <font>
        <b val="0"/>
        <i val="0"/>
        <strike val="0"/>
        <color theme="0"/>
      </font>
      <fill>
        <patternFill>
          <bgColor rgb="FF00A39E"/>
        </patternFill>
      </fill>
    </dxf>
    <dxf>
      <font>
        <b val="0"/>
        <i val="0"/>
        <strike val="0"/>
        <color theme="0"/>
      </font>
      <fill>
        <patternFill>
          <bgColor rgb="FFC00000"/>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b val="0"/>
        <i val="0"/>
        <strike val="0"/>
        <color theme="0"/>
      </font>
      <fill>
        <patternFill>
          <bgColor rgb="FF4B5C75"/>
        </patternFill>
      </fill>
    </dxf>
    <dxf>
      <font>
        <b val="0"/>
        <i val="0"/>
        <strike val="0"/>
        <color theme="0"/>
      </font>
      <fill>
        <patternFill>
          <bgColor rgb="FF00A39E"/>
        </patternFill>
      </fill>
    </dxf>
    <dxf>
      <font>
        <b val="0"/>
        <i val="0"/>
        <strike val="0"/>
        <color theme="0"/>
      </font>
      <fill>
        <patternFill>
          <bgColor rgb="FFC00000"/>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00A39E"/>
        </patternFill>
      </fill>
    </dxf>
    <dxf>
      <font>
        <color theme="0"/>
      </font>
      <fill>
        <patternFill>
          <bgColor rgb="FFC00000"/>
        </patternFill>
      </fill>
    </dxf>
    <dxf>
      <font>
        <color theme="0"/>
      </font>
      <fill>
        <patternFill>
          <bgColor rgb="FF4B5C75"/>
        </patternFill>
      </fill>
    </dxf>
    <dxf>
      <font>
        <color theme="0"/>
      </font>
      <fill>
        <patternFill>
          <bgColor rgb="FFC00000"/>
        </patternFill>
      </fill>
    </dxf>
    <dxf>
      <font>
        <color theme="0"/>
      </font>
      <fill>
        <patternFill>
          <bgColor rgb="FFBC955C"/>
        </patternFill>
      </fill>
    </dxf>
    <dxf>
      <font>
        <color theme="0"/>
      </font>
      <fill>
        <patternFill>
          <bgColor rgb="FF00A79E"/>
        </patternFill>
      </fill>
    </dxf>
    <dxf>
      <font>
        <color theme="0"/>
        <name val="Century Gothic"/>
        <family val="2"/>
        <scheme val="none"/>
      </font>
      <fill>
        <patternFill>
          <bgColor rgb="FF005878"/>
        </patternFill>
      </fill>
    </dxf>
    <dxf>
      <font>
        <color rgb="FF0058A3"/>
        <name val="Century Gothic"/>
        <family val="2"/>
        <scheme val="none"/>
      </font>
      <border>
        <left style="medium">
          <color rgb="FF0058A3"/>
        </left>
        <right style="medium">
          <color rgb="FF0058A3"/>
        </right>
        <top style="medium">
          <color rgb="FF0058A3"/>
        </top>
        <bottom style="medium">
          <color rgb="FF0058A3"/>
        </bottom>
      </border>
    </dxf>
  </dxfs>
  <tableStyles count="1" defaultTableStyle="TableStyleMedium2" defaultPivotStyle="PivotStyleLight16">
    <tableStyle name="Slicer Style 1" pivot="0" table="0" count="6" xr9:uid="{97372278-5727-477F-A94B-BB246FEF10F7}">
      <tableStyleElement type="wholeTable" dxfId="286"/>
      <tableStyleElement type="headerRow" dxfId="285"/>
    </tableStyle>
  </tableStyles>
  <colors>
    <mruColors>
      <color rgb="FFBC955C"/>
      <color rgb="FF00A39E"/>
      <color rgb="FF4B5C75"/>
      <color rgb="FF0058A3"/>
      <color rgb="FFC00000"/>
      <color rgb="FF00A79E"/>
      <color rgb="FF005878"/>
      <color rgb="FF7A7A7A"/>
      <color rgb="FFD4B35C"/>
      <color rgb="FFE7E7E7"/>
    </mruColors>
  </colors>
  <extLst>
    <ext xmlns:x14="http://schemas.microsoft.com/office/spreadsheetml/2009/9/main" uri="{46F421CA-312F-682f-3DD2-61675219B42D}">
      <x14:dxfs count="4">
        <dxf>
          <font>
            <color rgb="FF4B5C75"/>
            <name val="Century Gothic"/>
            <family val="2"/>
            <scheme val="none"/>
          </font>
          <fill>
            <patternFill>
              <bgColor rgb="FF7A7A7A"/>
            </patternFill>
          </fill>
          <border>
            <left style="thin">
              <color rgb="FFD4B35C"/>
            </left>
            <right style="thin">
              <color rgb="FFD4B35C"/>
            </right>
            <top style="thin">
              <color rgb="FFD4B35C"/>
            </top>
            <bottom style="thin">
              <color rgb="FFD4B35C"/>
            </bottom>
          </border>
        </dxf>
        <dxf>
          <font>
            <b/>
            <i val="0"/>
            <color theme="0"/>
            <name val="Century Gothic"/>
            <family val="2"/>
            <scheme val="none"/>
          </font>
          <fill>
            <patternFill>
              <bgColor rgb="FF00A79E"/>
            </patternFill>
          </fill>
          <border>
            <left style="thin">
              <color rgb="FFD4B35C"/>
            </left>
            <right style="thin">
              <color rgb="FFD4B35C"/>
            </right>
            <top style="thin">
              <color rgb="FFD4B35C"/>
            </top>
            <bottom style="thin">
              <color rgb="FFD4B35C"/>
            </bottom>
          </border>
        </dxf>
        <dxf>
          <font>
            <color rgb="FF005878"/>
            <name val="Century Gothic"/>
            <family val="2"/>
            <scheme val="none"/>
          </font>
          <fill>
            <patternFill>
              <bgColor rgb="FFC00000"/>
            </patternFill>
          </fill>
          <border>
            <left style="thin">
              <color rgb="FF0058A3"/>
            </left>
            <right style="thin">
              <color rgb="FF0058A3"/>
            </right>
            <top style="thin">
              <color rgb="FF0058A3"/>
            </top>
            <bottom style="thin">
              <color rgb="FF0058A3"/>
            </bottom>
          </border>
        </dxf>
        <dxf>
          <font>
            <color rgb="FF00A79E"/>
            <name val="Century Gothic"/>
            <family val="2"/>
            <scheme val="none"/>
          </font>
          <fill>
            <patternFill>
              <bgColor rgb="FFC00000"/>
            </patternFill>
          </fill>
          <border>
            <left style="thin">
              <color rgb="FF0058A3"/>
            </left>
            <right style="thin">
              <color rgb="FF0058A3"/>
            </right>
            <top style="thin">
              <color rgb="FF0058A3"/>
            </top>
            <bottom style="thin">
              <color rgb="FF0058A3"/>
            </bottom>
          </border>
        </dxf>
      </x14:dxfs>
    </ext>
    <ext xmlns:x14="http://schemas.microsoft.com/office/spreadsheetml/2009/9/main" uri="{EB79DEF2-80B8-43e5-95BD-54CBDDF9020C}">
      <x14:slicerStyles defaultSlicerStyle="Slicer Style 1">
        <x14:slicerStyle name="Slicer Style 1">
          <x14:slicerStyleElements>
            <x14:slicerStyleElement type="unselectedItemWithData" dxfId="3"/>
            <x14:slicerStyleElement type="unselectedItemWithNoData" dxfId="2"/>
            <x14:slicerStyleElement type="selectedItemWithData" dxfId="1"/>
            <x14:slicerStyleElement type="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rgbClr val="4B5C75"/>
                </a:solidFill>
                <a:latin typeface="Century Gothic" panose="020B0502020202020204" pitchFamily="34" charset="0"/>
                <a:ea typeface="+mn-ea"/>
                <a:cs typeface="+mn-cs"/>
              </a:defRPr>
            </a:pPr>
            <a:r>
              <a:rPr lang="en-US" sz="2400" b="1">
                <a:solidFill>
                  <a:srgbClr val="4B5C75"/>
                </a:solidFill>
              </a:rPr>
              <a:t>Assessment Completeness %</a:t>
            </a:r>
          </a:p>
        </c:rich>
      </c:tx>
      <c:overlay val="0"/>
      <c:spPr>
        <a:noFill/>
        <a:ln>
          <a:noFill/>
        </a:ln>
        <a:effectLst/>
      </c:spPr>
      <c:txPr>
        <a:bodyPr rot="0" spcFirstLastPara="1" vertOverflow="ellipsis" vert="horz" wrap="square" anchor="ctr" anchorCtr="1"/>
        <a:lstStyle/>
        <a:p>
          <a:pPr>
            <a:defRPr sz="2400" b="1" i="0" u="none" strike="noStrike" kern="1200" spc="0" baseline="0">
              <a:solidFill>
                <a:srgbClr val="4B5C75"/>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'Graphs table'!$B$7</c:f>
              <c:strCache>
                <c:ptCount val="1"/>
                <c:pt idx="0">
                  <c:v>Assessment Completeness</c:v>
                </c:pt>
              </c:strCache>
            </c:strRef>
          </c:tx>
          <c:spPr>
            <a:solidFill>
              <a:schemeClr val="accent1"/>
            </a:solidFill>
            <a:ln>
              <a:noFill/>
            </a:ln>
            <a:effectLst/>
          </c:spPr>
          <c:invertIfNegative val="0"/>
          <c:dPt>
            <c:idx val="0"/>
            <c:invertIfNegative val="0"/>
            <c:bubble3D val="0"/>
            <c:spPr>
              <a:solidFill>
                <a:srgbClr val="BC955C"/>
              </a:solidFill>
              <a:ln>
                <a:noFill/>
              </a:ln>
              <a:effectLst/>
            </c:spPr>
            <c:extLst>
              <c:ext xmlns:c16="http://schemas.microsoft.com/office/drawing/2014/chart" uri="{C3380CC4-5D6E-409C-BE32-E72D297353CC}">
                <c16:uniqueId val="{00000003-9465-4579-916C-05513E1B3361}"/>
              </c:ext>
            </c:extLst>
          </c:dPt>
          <c:dPt>
            <c:idx val="1"/>
            <c:invertIfNegative val="0"/>
            <c:bubble3D val="0"/>
            <c:spPr>
              <a:solidFill>
                <a:srgbClr val="0058A3"/>
              </a:solidFill>
              <a:ln>
                <a:noFill/>
              </a:ln>
              <a:effectLst/>
            </c:spPr>
            <c:extLst>
              <c:ext xmlns:c16="http://schemas.microsoft.com/office/drawing/2014/chart" uri="{C3380CC4-5D6E-409C-BE32-E72D297353CC}">
                <c16:uniqueId val="{00000002-9465-4579-916C-05513E1B3361}"/>
              </c:ext>
            </c:extLst>
          </c:dPt>
          <c:dPt>
            <c:idx val="2"/>
            <c:invertIfNegative val="0"/>
            <c:bubble3D val="0"/>
            <c:spPr>
              <a:solidFill>
                <a:srgbClr val="00A39E"/>
              </a:solidFill>
              <a:ln>
                <a:noFill/>
              </a:ln>
              <a:effectLst/>
            </c:spPr>
            <c:extLst>
              <c:ext xmlns:c16="http://schemas.microsoft.com/office/drawing/2014/chart" uri="{C3380CC4-5D6E-409C-BE32-E72D297353CC}">
                <c16:uniqueId val="{00000001-9465-4579-916C-05513E1B3361}"/>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4B5C75"/>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 table'!$A$8:$A$10</c:f>
              <c:strCache>
                <c:ptCount val="3"/>
                <c:pt idx="0">
                  <c:v>G. Governance </c:v>
                </c:pt>
                <c:pt idx="1">
                  <c:v>M. Management</c:v>
                </c:pt>
                <c:pt idx="2">
                  <c:v>S. Service </c:v>
                </c:pt>
              </c:strCache>
            </c:strRef>
          </c:cat>
          <c:val>
            <c:numRef>
              <c:f>'Graphs table'!$B$8:$B$10</c:f>
              <c:numCache>
                <c:formatCode>0%</c:formatCode>
                <c:ptCount val="3"/>
                <c:pt idx="0">
                  <c:v>0</c:v>
                </c:pt>
                <c:pt idx="1">
                  <c:v>0</c:v>
                </c:pt>
                <c:pt idx="2">
                  <c:v>0</c:v>
                </c:pt>
              </c:numCache>
            </c:numRef>
          </c:val>
          <c:extLst>
            <c:ext xmlns:c16="http://schemas.microsoft.com/office/drawing/2014/chart" uri="{C3380CC4-5D6E-409C-BE32-E72D297353CC}">
              <c16:uniqueId val="{00000000-9465-4579-916C-05513E1B3361}"/>
            </c:ext>
          </c:extLst>
        </c:ser>
        <c:dLbls>
          <c:dLblPos val="outEnd"/>
          <c:showLegendKey val="0"/>
          <c:showVal val="1"/>
          <c:showCatName val="0"/>
          <c:showSerName val="0"/>
          <c:showPercent val="0"/>
          <c:showBubbleSize val="0"/>
        </c:dLbls>
        <c:gapWidth val="219"/>
        <c:axId val="1413290512"/>
        <c:axId val="1504763104"/>
      </c:barChart>
      <c:catAx>
        <c:axId val="1413290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rgbClr val="4B5C75"/>
                </a:solidFill>
                <a:latin typeface="Century Gothic" panose="020B0502020202020204" pitchFamily="34" charset="0"/>
                <a:ea typeface="+mn-ea"/>
                <a:cs typeface="+mn-cs"/>
              </a:defRPr>
            </a:pPr>
            <a:endParaRPr lang="en-US"/>
          </a:p>
        </c:txPr>
        <c:crossAx val="1504763104"/>
        <c:crossesAt val="0"/>
        <c:auto val="1"/>
        <c:lblAlgn val="ctr"/>
        <c:lblOffset val="100"/>
        <c:noMultiLvlLbl val="0"/>
      </c:catAx>
      <c:valAx>
        <c:axId val="150476310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rgbClr val="4B5C75"/>
                </a:solidFill>
                <a:latin typeface="Century Gothic" panose="020B0502020202020204" pitchFamily="34" charset="0"/>
                <a:ea typeface="+mn-ea"/>
                <a:cs typeface="+mn-cs"/>
              </a:defRPr>
            </a:pPr>
            <a:endParaRPr lang="en-US"/>
          </a:p>
        </c:txPr>
        <c:crossAx val="1413290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400" b="1" i="0" u="none" strike="noStrike" kern="1200" spc="0" baseline="0">
              <a:solidFill>
                <a:srgbClr val="4B5C75"/>
              </a:solidFill>
              <a:latin typeface="Century Gothic" panose="020B0502020202020204" pitchFamily="34" charset="0"/>
              <a:ea typeface="+mn-ea"/>
              <a:cs typeface="+mn-cs"/>
            </a:defRPr>
          </a:pPr>
          <a:endParaRPr lang="en-US"/>
        </a:p>
      </c:txPr>
    </c:title>
    <c:autoTitleDeleted val="0"/>
    <c:plotArea>
      <c:layout/>
      <c:radarChart>
        <c:radarStyle val="marker"/>
        <c:varyColors val="0"/>
        <c:ser>
          <c:idx val="0"/>
          <c:order val="0"/>
          <c:tx>
            <c:strRef>
              <c:f>'Graphs table'!$B$1</c:f>
              <c:strCache>
                <c:ptCount val="1"/>
                <c:pt idx="0">
                  <c:v>Score</c:v>
                </c:pt>
              </c:strCache>
            </c:strRef>
          </c:tx>
          <c:spPr>
            <a:ln w="57150" cap="sq">
              <a:solidFill>
                <a:srgbClr val="00A39E"/>
              </a:solidFill>
              <a:miter lim="800000"/>
            </a:ln>
            <a:effectLst/>
          </c:spPr>
          <c:marker>
            <c:symbol val="diamond"/>
            <c:size val="9"/>
            <c:spPr>
              <a:solidFill>
                <a:srgbClr val="BC955C"/>
              </a:solidFill>
              <a:ln w="57150">
                <a:solidFill>
                  <a:srgbClr val="BC955C"/>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4B5C75"/>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 table'!$A$2:$A$5</c:f>
              <c:strCache>
                <c:ptCount val="4"/>
                <c:pt idx="0">
                  <c:v>G. Governance </c:v>
                </c:pt>
                <c:pt idx="1">
                  <c:v>M. Management</c:v>
                </c:pt>
                <c:pt idx="2">
                  <c:v>S. Service</c:v>
                </c:pt>
                <c:pt idx="3">
                  <c:v>Overall Score</c:v>
                </c:pt>
              </c:strCache>
            </c:strRef>
          </c:cat>
          <c:val>
            <c:numRef>
              <c:f>'Graphs table'!$B$2:$B$5</c:f>
              <c:numCache>
                <c:formatCode>0%</c:formatCode>
                <c:ptCount val="4"/>
                <c:pt idx="0">
                  <c:v>0</c:v>
                </c:pt>
                <c:pt idx="1">
                  <c:v>0</c:v>
                </c:pt>
                <c:pt idx="2">
                  <c:v>0</c:v>
                </c:pt>
                <c:pt idx="3">
                  <c:v>0</c:v>
                </c:pt>
              </c:numCache>
            </c:numRef>
          </c:val>
          <c:extLst>
            <c:ext xmlns:c16="http://schemas.microsoft.com/office/drawing/2014/chart" uri="{C3380CC4-5D6E-409C-BE32-E72D297353CC}">
              <c16:uniqueId val="{00000000-335C-4807-963E-8BE43B650981}"/>
            </c:ext>
          </c:extLst>
        </c:ser>
        <c:dLbls>
          <c:showLegendKey val="0"/>
          <c:showVal val="0"/>
          <c:showCatName val="0"/>
          <c:showSerName val="0"/>
          <c:showPercent val="0"/>
          <c:showBubbleSize val="0"/>
        </c:dLbls>
        <c:axId val="1418815152"/>
        <c:axId val="1504765600"/>
      </c:radarChart>
      <c:catAx>
        <c:axId val="1418815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rgbClr val="4B5C75"/>
                </a:solidFill>
                <a:latin typeface="Century Gothic" panose="020B0502020202020204" pitchFamily="34" charset="0"/>
                <a:ea typeface="+mn-ea"/>
                <a:cs typeface="+mn-cs"/>
              </a:defRPr>
            </a:pPr>
            <a:endParaRPr lang="en-US"/>
          </a:p>
        </c:txPr>
        <c:crossAx val="1504765600"/>
        <c:crosses val="autoZero"/>
        <c:auto val="1"/>
        <c:lblAlgn val="ctr"/>
        <c:lblOffset val="100"/>
        <c:noMultiLvlLbl val="0"/>
      </c:catAx>
      <c:valAx>
        <c:axId val="1504765600"/>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18815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885825</xdr:colOff>
      <xdr:row>0</xdr:row>
      <xdr:rowOff>97632</xdr:rowOff>
    </xdr:from>
    <xdr:to>
      <xdr:col>4</xdr:col>
      <xdr:colOff>895349</xdr:colOff>
      <xdr:row>0</xdr:row>
      <xdr:rowOff>859631</xdr:rowOff>
    </xdr:to>
    <xdr:pic>
      <xdr:nvPicPr>
        <xdr:cNvPr id="2" name="Picture 1" descr="Graphical user interface, text&#10;&#10;Description automatically generated">
          <a:extLst>
            <a:ext uri="{FF2B5EF4-FFF2-40B4-BE49-F238E27FC236}">
              <a16:creationId xmlns:a16="http://schemas.microsoft.com/office/drawing/2014/main" id="{B8192CF1-EDFF-450A-A58D-7915DCA88A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0" y="97632"/>
          <a:ext cx="3128962" cy="761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5299075</xdr:colOff>
      <xdr:row>0</xdr:row>
      <xdr:rowOff>161926</xdr:rowOff>
    </xdr:from>
    <xdr:to>
      <xdr:col>7</xdr:col>
      <xdr:colOff>20670</xdr:colOff>
      <xdr:row>0</xdr:row>
      <xdr:rowOff>1142999</xdr:rowOff>
    </xdr:to>
    <xdr:pic>
      <xdr:nvPicPr>
        <xdr:cNvPr id="4" name="Picture 3" descr="Graphical user interface, text&#10;&#10;Description automatically generated">
          <a:extLst>
            <a:ext uri="{FF2B5EF4-FFF2-40B4-BE49-F238E27FC236}">
              <a16:creationId xmlns:a16="http://schemas.microsoft.com/office/drawing/2014/main" id="{E20C175E-E8CF-4D43-931B-13D488F19B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13388" y="161926"/>
          <a:ext cx="3540157" cy="981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14</xdr:col>
      <xdr:colOff>435430</xdr:colOff>
      <xdr:row>30</xdr:row>
      <xdr:rowOff>0</xdr:rowOff>
    </xdr:to>
    <xdr:graphicFrame macro="">
      <xdr:nvGraphicFramePr>
        <xdr:cNvPr id="9" name="Chart 8">
          <a:extLst>
            <a:ext uri="{FF2B5EF4-FFF2-40B4-BE49-F238E27FC236}">
              <a16:creationId xmlns:a16="http://schemas.microsoft.com/office/drawing/2014/main" id="{3B6E2D15-6113-43BC-80E8-FEB9E05F2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426356</xdr:colOff>
      <xdr:row>7</xdr:row>
      <xdr:rowOff>-1</xdr:rowOff>
    </xdr:from>
    <xdr:to>
      <xdr:col>27</xdr:col>
      <xdr:colOff>680356</xdr:colOff>
      <xdr:row>30</xdr:row>
      <xdr:rowOff>-1</xdr:rowOff>
    </xdr:to>
    <xdr:graphicFrame macro="">
      <xdr:nvGraphicFramePr>
        <xdr:cNvPr id="10" name="Chart 9">
          <a:extLst>
            <a:ext uri="{FF2B5EF4-FFF2-40B4-BE49-F238E27FC236}">
              <a16:creationId xmlns:a16="http://schemas.microsoft.com/office/drawing/2014/main" id="{018B8F7B-8594-4495-B12D-112C70515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6F9E-41AA-45BE-A14E-253A2DD640AF}">
  <dimension ref="A1:G12"/>
  <sheetViews>
    <sheetView showGridLines="0" zoomScaleNormal="100" workbookViewId="0">
      <selection activeCell="D19" sqref="D19"/>
    </sheetView>
  </sheetViews>
  <sheetFormatPr defaultColWidth="8.85546875" defaultRowHeight="16.5" x14ac:dyDescent="0.3"/>
  <cols>
    <col min="1" max="1" width="3.140625" style="3" customWidth="1"/>
    <col min="2" max="2" width="22.85546875" style="3" customWidth="1"/>
    <col min="3" max="3" width="21.42578125" style="3" customWidth="1"/>
    <col min="4" max="4" width="22.28515625" style="3" bestFit="1" customWidth="1"/>
    <col min="5" max="5" width="50.5703125" style="3" customWidth="1"/>
    <col min="6" max="6" width="20" style="3" customWidth="1"/>
    <col min="7" max="16384" width="8.85546875" style="3"/>
  </cols>
  <sheetData>
    <row r="1" spans="1:7" s="9" customFormat="1" ht="71.25" customHeight="1" x14ac:dyDescent="0.3">
      <c r="B1" s="16"/>
      <c r="C1" s="16"/>
      <c r="D1" s="16"/>
      <c r="E1" s="16"/>
      <c r="F1" s="16"/>
    </row>
    <row r="2" spans="1:7" s="9" customFormat="1" ht="19.5" x14ac:dyDescent="0.3">
      <c r="B2" s="47" t="s">
        <v>105</v>
      </c>
      <c r="C2" s="47"/>
      <c r="D2" s="47"/>
      <c r="E2" s="47"/>
      <c r="F2" s="17"/>
      <c r="G2" s="10"/>
    </row>
    <row r="3" spans="1:7" s="2" customFormat="1" ht="20.25" x14ac:dyDescent="0.3">
      <c r="A3" s="3"/>
      <c r="B3" s="51" t="s">
        <v>113</v>
      </c>
      <c r="C3" s="52"/>
      <c r="D3" s="52"/>
      <c r="E3" s="52"/>
      <c r="F3" s="3"/>
    </row>
    <row r="5" spans="1:7" x14ac:dyDescent="0.3">
      <c r="B5" s="53" t="s">
        <v>106</v>
      </c>
      <c r="C5" s="53"/>
      <c r="D5" s="53"/>
      <c r="E5" s="53"/>
      <c r="F5" s="9"/>
    </row>
    <row r="6" spans="1:7" x14ac:dyDescent="0.3">
      <c r="B6" s="18" t="s">
        <v>107</v>
      </c>
      <c r="C6" s="54" t="s">
        <v>112</v>
      </c>
      <c r="D6" s="55"/>
      <c r="E6" s="56"/>
      <c r="F6" s="9"/>
    </row>
    <row r="7" spans="1:7" x14ac:dyDescent="0.3">
      <c r="B7" s="18" t="s">
        <v>110</v>
      </c>
      <c r="C7" s="57" t="s">
        <v>528</v>
      </c>
      <c r="D7" s="58"/>
      <c r="E7" s="59"/>
      <c r="F7" s="9"/>
    </row>
    <row r="8" spans="1:7" x14ac:dyDescent="0.3">
      <c r="B8" s="18" t="s">
        <v>111</v>
      </c>
      <c r="C8" s="48">
        <v>45370</v>
      </c>
      <c r="D8" s="49"/>
      <c r="E8" s="50"/>
      <c r="F8" s="9"/>
    </row>
    <row r="9" spans="1:7" x14ac:dyDescent="0.3">
      <c r="B9" s="18" t="s">
        <v>108</v>
      </c>
      <c r="C9" s="57" t="s">
        <v>114</v>
      </c>
      <c r="D9" s="58"/>
      <c r="E9" s="59"/>
      <c r="F9" s="9"/>
    </row>
    <row r="10" spans="1:7" ht="27.75" customHeight="1" x14ac:dyDescent="0.3">
      <c r="B10" s="18" t="s">
        <v>109</v>
      </c>
      <c r="C10" s="54" t="s">
        <v>524</v>
      </c>
      <c r="D10" s="55"/>
      <c r="E10" s="56"/>
      <c r="F10" s="9"/>
    </row>
    <row r="11" spans="1:7" x14ac:dyDescent="0.3">
      <c r="B11" s="8"/>
      <c r="C11" s="7"/>
      <c r="D11" s="7"/>
      <c r="E11" s="7"/>
      <c r="F11" s="9"/>
    </row>
    <row r="12" spans="1:7" x14ac:dyDescent="0.3">
      <c r="B12" s="8"/>
      <c r="C12" s="7"/>
      <c r="D12" s="7"/>
      <c r="E12" s="7"/>
      <c r="F12" s="9"/>
    </row>
  </sheetData>
  <sheetProtection algorithmName="SHA-512" hashValue="40LWoGBKrdwWN3tNI0veBwDSBa/pAmiCCRjanpflZDkhYjEkn2zz4HdWR+JMSQ4/UM7Es5QGE/QbZpVHbae3fQ==" saltValue="0AJ46/slbNowDtDyr14vog==" spinCount="100000" sheet="1" selectLockedCells="1" selectUnlockedCells="1"/>
  <mergeCells count="8">
    <mergeCell ref="B2:E2"/>
    <mergeCell ref="C8:E8"/>
    <mergeCell ref="B3:E3"/>
    <mergeCell ref="B5:E5"/>
    <mergeCell ref="C10:E10"/>
    <mergeCell ref="C9:E9"/>
    <mergeCell ref="C7:E7"/>
    <mergeCell ref="C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27C4-CBB3-4FC1-B972-8F4543A3C675}">
  <dimension ref="B1:S15"/>
  <sheetViews>
    <sheetView showGridLines="0" tabSelected="1" topLeftCell="A7" zoomScale="80" zoomScaleNormal="80" workbookViewId="0">
      <selection activeCell="V7" sqref="V7"/>
    </sheetView>
  </sheetViews>
  <sheetFormatPr defaultColWidth="8.85546875" defaultRowHeight="16.5" x14ac:dyDescent="0.3"/>
  <cols>
    <col min="1" max="1" width="3.140625" style="25" customWidth="1"/>
    <col min="2" max="2" width="96" style="25" customWidth="1"/>
    <col min="3" max="3" width="8.85546875" style="25"/>
    <col min="4" max="4" width="8" style="25" customWidth="1"/>
    <col min="5" max="5" width="5" style="25" customWidth="1"/>
    <col min="6" max="6" width="1.5703125" style="25" customWidth="1"/>
    <col min="7" max="19" width="6.85546875" style="25" customWidth="1"/>
    <col min="20" max="16384" width="8.85546875" style="25"/>
  </cols>
  <sheetData>
    <row r="1" spans="2:19" s="24" customFormat="1" ht="102.75" customHeight="1" x14ac:dyDescent="0.3">
      <c r="B1" s="23"/>
    </row>
    <row r="2" spans="2:19" s="24" customFormat="1" ht="40.5" customHeight="1" x14ac:dyDescent="0.3">
      <c r="B2" s="74" t="s">
        <v>105</v>
      </c>
      <c r="C2" s="74"/>
      <c r="D2" s="74"/>
      <c r="E2" s="74"/>
      <c r="F2" s="74"/>
      <c r="G2" s="74"/>
      <c r="H2" s="74"/>
      <c r="I2" s="74"/>
      <c r="J2" s="74"/>
      <c r="K2" s="74"/>
      <c r="L2" s="74"/>
      <c r="M2" s="74"/>
      <c r="N2" s="74"/>
      <c r="O2" s="74"/>
      <c r="P2" s="74"/>
      <c r="Q2" s="74"/>
      <c r="R2" s="74"/>
      <c r="S2" s="74"/>
    </row>
    <row r="3" spans="2:19" ht="20.25" x14ac:dyDescent="0.3">
      <c r="B3" s="82" t="s">
        <v>115</v>
      </c>
      <c r="C3" s="82"/>
      <c r="D3" s="82"/>
      <c r="E3" s="82"/>
      <c r="F3" s="82"/>
      <c r="G3" s="82"/>
      <c r="H3" s="82"/>
      <c r="I3" s="82"/>
      <c r="J3" s="82"/>
      <c r="K3" s="82"/>
      <c r="L3" s="82"/>
      <c r="M3" s="82"/>
      <c r="N3" s="82"/>
      <c r="O3" s="82"/>
      <c r="P3" s="82"/>
      <c r="Q3" s="82"/>
      <c r="R3" s="82"/>
      <c r="S3" s="82"/>
    </row>
    <row r="4" spans="2:19" ht="20.25" x14ac:dyDescent="0.3">
      <c r="B4" s="75" t="s">
        <v>440</v>
      </c>
      <c r="C4" s="75"/>
      <c r="D4" s="75"/>
      <c r="E4" s="75"/>
      <c r="F4" s="75"/>
      <c r="G4" s="75"/>
      <c r="H4" s="75"/>
      <c r="I4" s="75"/>
      <c r="J4" s="75"/>
      <c r="K4" s="75"/>
      <c r="L4" s="75"/>
      <c r="M4" s="75"/>
      <c r="N4" s="75"/>
      <c r="O4" s="75"/>
      <c r="P4" s="75"/>
      <c r="Q4" s="75"/>
      <c r="R4" s="75"/>
      <c r="S4" s="75"/>
    </row>
    <row r="5" spans="2:19" ht="13.15" customHeight="1" x14ac:dyDescent="0.3">
      <c r="B5" s="26"/>
    </row>
    <row r="6" spans="2:19" x14ac:dyDescent="0.3">
      <c r="B6" s="76" t="s">
        <v>116</v>
      </c>
      <c r="C6" s="77"/>
      <c r="D6" s="77"/>
      <c r="E6" s="77"/>
      <c r="F6" s="77"/>
      <c r="G6" s="77"/>
      <c r="H6" s="77"/>
      <c r="I6" s="77"/>
      <c r="J6" s="77"/>
      <c r="K6" s="77"/>
      <c r="L6" s="77"/>
      <c r="M6" s="77"/>
      <c r="N6" s="77"/>
      <c r="O6" s="77"/>
      <c r="P6" s="77"/>
      <c r="Q6" s="77"/>
      <c r="R6" s="77"/>
      <c r="S6" s="78"/>
    </row>
    <row r="7" spans="2:19" ht="316.5" customHeight="1" x14ac:dyDescent="0.3">
      <c r="B7" s="79" t="s">
        <v>525</v>
      </c>
      <c r="C7" s="80"/>
      <c r="D7" s="80"/>
      <c r="E7" s="80"/>
      <c r="F7" s="80"/>
      <c r="G7" s="80"/>
      <c r="H7" s="80"/>
      <c r="I7" s="80"/>
      <c r="J7" s="80"/>
      <c r="K7" s="80"/>
      <c r="L7" s="80"/>
      <c r="M7" s="80"/>
      <c r="N7" s="80"/>
      <c r="O7" s="80"/>
      <c r="P7" s="80"/>
      <c r="Q7" s="80"/>
      <c r="R7" s="80"/>
      <c r="S7" s="81"/>
    </row>
    <row r="8" spans="2:19" x14ac:dyDescent="0.3">
      <c r="B8" s="27"/>
      <c r="C8" s="28"/>
      <c r="D8" s="28"/>
      <c r="E8" s="28"/>
      <c r="F8" s="28"/>
      <c r="G8" s="28"/>
      <c r="H8" s="28"/>
      <c r="I8" s="28"/>
      <c r="J8" s="28"/>
      <c r="K8" s="28"/>
      <c r="L8" s="28"/>
      <c r="M8" s="28"/>
      <c r="N8" s="28"/>
      <c r="O8" s="28"/>
      <c r="P8" s="28"/>
      <c r="Q8" s="28"/>
      <c r="R8" s="28"/>
      <c r="S8" s="28"/>
    </row>
    <row r="9" spans="2:19" x14ac:dyDescent="0.3">
      <c r="B9" s="68" t="s">
        <v>117</v>
      </c>
      <c r="C9" s="69"/>
      <c r="D9" s="69"/>
      <c r="E9" s="69"/>
      <c r="F9" s="69"/>
      <c r="G9" s="69"/>
      <c r="H9" s="69"/>
      <c r="I9" s="69"/>
      <c r="J9" s="69"/>
      <c r="K9" s="69"/>
      <c r="L9" s="69"/>
      <c r="M9" s="69"/>
      <c r="N9" s="69"/>
      <c r="O9" s="69"/>
      <c r="P9" s="69"/>
      <c r="Q9" s="69"/>
      <c r="R9" s="69"/>
      <c r="S9" s="70"/>
    </row>
    <row r="10" spans="2:19" ht="158.25" customHeight="1" x14ac:dyDescent="0.3">
      <c r="B10" s="71" t="s">
        <v>526</v>
      </c>
      <c r="C10" s="72"/>
      <c r="D10" s="72"/>
      <c r="E10" s="72"/>
      <c r="F10" s="72"/>
      <c r="G10" s="72"/>
      <c r="H10" s="72"/>
      <c r="I10" s="72"/>
      <c r="J10" s="72"/>
      <c r="K10" s="72"/>
      <c r="L10" s="72"/>
      <c r="M10" s="72"/>
      <c r="N10" s="72"/>
      <c r="O10" s="72"/>
      <c r="P10" s="72"/>
      <c r="Q10" s="72"/>
      <c r="R10" s="72"/>
      <c r="S10" s="73"/>
    </row>
    <row r="11" spans="2:19" x14ac:dyDescent="0.3">
      <c r="B11" s="64" t="s">
        <v>118</v>
      </c>
      <c r="C11" s="65"/>
      <c r="D11" s="65"/>
      <c r="E11" s="65"/>
      <c r="F11" s="66" t="s">
        <v>121</v>
      </c>
      <c r="G11" s="66"/>
      <c r="H11" s="66"/>
      <c r="I11" s="66"/>
      <c r="J11" s="66"/>
      <c r="K11" s="66"/>
      <c r="L11" s="66"/>
      <c r="M11" s="66"/>
      <c r="N11" s="66"/>
      <c r="O11" s="66"/>
      <c r="P11" s="66"/>
      <c r="Q11" s="66"/>
      <c r="R11" s="66"/>
      <c r="S11" s="67"/>
    </row>
    <row r="12" spans="2:19" x14ac:dyDescent="0.3">
      <c r="B12" s="64" t="s">
        <v>119</v>
      </c>
      <c r="C12" s="65"/>
      <c r="D12" s="65"/>
      <c r="E12" s="65"/>
      <c r="F12" s="65"/>
      <c r="G12" s="66" t="s">
        <v>122</v>
      </c>
      <c r="H12" s="66"/>
      <c r="I12" s="66"/>
      <c r="J12" s="66"/>
      <c r="K12" s="66"/>
      <c r="L12" s="66"/>
      <c r="M12" s="66"/>
      <c r="N12" s="66"/>
      <c r="O12" s="66"/>
      <c r="P12" s="66"/>
      <c r="Q12" s="66"/>
      <c r="R12" s="66"/>
      <c r="S12" s="67"/>
    </row>
    <row r="13" spans="2:19" x14ac:dyDescent="0.3">
      <c r="B13" s="64" t="s">
        <v>120</v>
      </c>
      <c r="C13" s="65"/>
      <c r="D13" s="65"/>
      <c r="E13" s="66" t="s">
        <v>123</v>
      </c>
      <c r="F13" s="66"/>
      <c r="G13" s="66"/>
      <c r="H13" s="66"/>
      <c r="I13" s="66"/>
      <c r="J13" s="66"/>
      <c r="K13" s="66"/>
      <c r="L13" s="66"/>
      <c r="M13" s="66"/>
      <c r="N13" s="66"/>
      <c r="O13" s="66"/>
      <c r="P13" s="66"/>
      <c r="Q13" s="66"/>
      <c r="R13" s="66"/>
      <c r="S13" s="67"/>
    </row>
    <row r="14" spans="2:19" x14ac:dyDescent="0.3">
      <c r="B14" s="60" t="s">
        <v>124</v>
      </c>
      <c r="C14" s="61"/>
      <c r="D14" s="62" t="s">
        <v>125</v>
      </c>
      <c r="E14" s="62"/>
      <c r="F14" s="62"/>
      <c r="G14" s="62"/>
      <c r="H14" s="62"/>
      <c r="I14" s="62"/>
      <c r="J14" s="62"/>
      <c r="K14" s="62"/>
      <c r="L14" s="62"/>
      <c r="M14" s="62"/>
      <c r="N14" s="62"/>
      <c r="O14" s="62"/>
      <c r="P14" s="62"/>
      <c r="Q14" s="62"/>
      <c r="R14" s="62"/>
      <c r="S14" s="63"/>
    </row>
    <row r="15" spans="2:19" x14ac:dyDescent="0.3">
      <c r="B15" s="29"/>
    </row>
  </sheetData>
  <sheetProtection algorithmName="SHA-512" hashValue="n2mnoxcVN0i/nEqo/A2v1/E6GOaMuOQYFmXQ0BB18UoAtTboteCHbeF01VtrF+AWIV7N/g+p2FBxVpvW38RCXg==" saltValue="A3JSr69IY3sGcr4q7+4IEQ==" spinCount="100000" sheet="1" objects="1" scenarios="1" selectLockedCells="1" selectUnlockedCells="1"/>
  <mergeCells count="15">
    <mergeCell ref="B2:S2"/>
    <mergeCell ref="B4:S4"/>
    <mergeCell ref="B6:S6"/>
    <mergeCell ref="B7:S7"/>
    <mergeCell ref="B3:S3"/>
    <mergeCell ref="B14:C14"/>
    <mergeCell ref="D14:S14"/>
    <mergeCell ref="B13:D13"/>
    <mergeCell ref="E13:S13"/>
    <mergeCell ref="B9:S9"/>
    <mergeCell ref="B10:S10"/>
    <mergeCell ref="B12:F12"/>
    <mergeCell ref="G12:S12"/>
    <mergeCell ref="B11:E11"/>
    <mergeCell ref="F11:S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22EA-CAFD-4B3B-8C5F-90AD01964768}">
  <dimension ref="B2:AB7"/>
  <sheetViews>
    <sheetView zoomScale="70" zoomScaleNormal="70" workbookViewId="0">
      <selection activeCell="B2" sqref="B2:AB2"/>
    </sheetView>
  </sheetViews>
  <sheetFormatPr defaultColWidth="8.85546875" defaultRowHeight="15" x14ac:dyDescent="0.25"/>
  <cols>
    <col min="1" max="1" width="2.5703125" style="2" customWidth="1"/>
    <col min="2" max="27" width="8.85546875" style="2"/>
    <col min="28" max="28" width="10" style="2" customWidth="1"/>
    <col min="29" max="16384" width="8.85546875" style="2"/>
  </cols>
  <sheetData>
    <row r="2" spans="2:28" ht="20.25" x14ac:dyDescent="0.25">
      <c r="B2" s="83" t="s">
        <v>126</v>
      </c>
      <c r="C2" s="84"/>
      <c r="D2" s="84"/>
      <c r="E2" s="84"/>
      <c r="F2" s="84"/>
      <c r="G2" s="84"/>
      <c r="H2" s="84"/>
      <c r="I2" s="84"/>
      <c r="J2" s="84"/>
      <c r="K2" s="84"/>
      <c r="L2" s="84"/>
      <c r="M2" s="84"/>
      <c r="N2" s="84"/>
      <c r="O2" s="84"/>
      <c r="P2" s="84"/>
      <c r="Q2" s="84"/>
      <c r="R2" s="84"/>
      <c r="S2" s="84"/>
      <c r="T2" s="84"/>
      <c r="U2" s="84"/>
      <c r="V2" s="84"/>
      <c r="W2" s="84"/>
      <c r="X2" s="84"/>
      <c r="Y2" s="84"/>
      <c r="Z2" s="84"/>
      <c r="AA2" s="84"/>
      <c r="AB2" s="85"/>
    </row>
    <row r="3" spans="2:28" ht="18" x14ac:dyDescent="0.25">
      <c r="B3" s="86" t="s">
        <v>127</v>
      </c>
      <c r="C3" s="87"/>
      <c r="D3" s="87"/>
      <c r="E3" s="87"/>
      <c r="F3" s="87"/>
      <c r="G3" s="87"/>
      <c r="H3" s="87"/>
      <c r="I3" s="87"/>
      <c r="J3" s="88"/>
      <c r="K3" s="86" t="str">
        <f>IF(OR(K6="Not Ready",K5="Not Readyy",K4="Not Ready"),"Not Ready",IF(OR(K6="Partially Ready",K5="Partially Ready",K4="Partially Ready"),"On The Way To Be Ready","Likely Ready"))</f>
        <v>Not Ready</v>
      </c>
      <c r="L3" s="87"/>
      <c r="M3" s="87"/>
      <c r="N3" s="87"/>
      <c r="O3" s="87"/>
      <c r="P3" s="87"/>
      <c r="Q3" s="87"/>
      <c r="R3" s="87"/>
      <c r="S3" s="87"/>
      <c r="T3" s="87"/>
      <c r="U3" s="87"/>
      <c r="V3" s="87"/>
      <c r="W3" s="87"/>
      <c r="X3" s="87"/>
      <c r="Y3" s="87"/>
      <c r="Z3" s="87"/>
      <c r="AA3" s="87"/>
      <c r="AB3" s="88"/>
    </row>
    <row r="4" spans="2:28" ht="18" x14ac:dyDescent="0.25">
      <c r="B4" s="86" t="s">
        <v>101</v>
      </c>
      <c r="C4" s="87"/>
      <c r="D4" s="87"/>
      <c r="E4" s="87"/>
      <c r="F4" s="87"/>
      <c r="G4" s="87"/>
      <c r="H4" s="87"/>
      <c r="I4" s="87"/>
      <c r="J4" s="88"/>
      <c r="K4" s="86" t="str">
        <f>IF('Dashboard Data'!F2&lt;0.65,"Not Ready",IF('Dashboard Data'!F2&lt;0.85,"Partially Ready","Likely Ready"))</f>
        <v>Not Ready</v>
      </c>
      <c r="L4" s="87"/>
      <c r="M4" s="87"/>
      <c r="N4" s="87"/>
      <c r="O4" s="87"/>
      <c r="P4" s="87"/>
      <c r="Q4" s="87"/>
      <c r="R4" s="87"/>
      <c r="S4" s="87"/>
      <c r="T4" s="87"/>
      <c r="U4" s="87"/>
      <c r="V4" s="87"/>
      <c r="W4" s="87"/>
      <c r="X4" s="87"/>
      <c r="Y4" s="87"/>
      <c r="Z4" s="87"/>
      <c r="AA4" s="87"/>
      <c r="AB4" s="88"/>
    </row>
    <row r="5" spans="2:28" ht="18" x14ac:dyDescent="0.25">
      <c r="B5" s="86" t="s">
        <v>102</v>
      </c>
      <c r="C5" s="87"/>
      <c r="D5" s="87"/>
      <c r="E5" s="87"/>
      <c r="F5" s="87"/>
      <c r="G5" s="87"/>
      <c r="H5" s="87"/>
      <c r="I5" s="87"/>
      <c r="J5" s="88"/>
      <c r="K5" s="86" t="str">
        <f>IF('Dashboard Data'!F15&lt;0.65,"Not Ready",IF('Dashboard Data'!F15&lt;0.85,"Partially Ready","Likely Ready"))</f>
        <v>Not Ready</v>
      </c>
      <c r="L5" s="87"/>
      <c r="M5" s="87"/>
      <c r="N5" s="87"/>
      <c r="O5" s="87"/>
      <c r="P5" s="87"/>
      <c r="Q5" s="87"/>
      <c r="R5" s="87"/>
      <c r="S5" s="87"/>
      <c r="T5" s="87"/>
      <c r="U5" s="87"/>
      <c r="V5" s="87"/>
      <c r="W5" s="87"/>
      <c r="X5" s="87"/>
      <c r="Y5" s="87"/>
      <c r="Z5" s="87"/>
      <c r="AA5" s="87"/>
      <c r="AB5" s="88"/>
    </row>
    <row r="6" spans="2:28" ht="18" x14ac:dyDescent="0.25">
      <c r="B6" s="86" t="s">
        <v>103</v>
      </c>
      <c r="C6" s="87"/>
      <c r="D6" s="87"/>
      <c r="E6" s="87"/>
      <c r="F6" s="87"/>
      <c r="G6" s="87"/>
      <c r="H6" s="87"/>
      <c r="I6" s="87"/>
      <c r="J6" s="88"/>
      <c r="K6" s="86" t="str">
        <f>IF('Dashboard Data'!F23&lt;0.65,"Not Ready",IF('Dashboard Data'!F23&lt;0.85,"Partially Ready","Likely Ready"))</f>
        <v>Not Ready</v>
      </c>
      <c r="L6" s="87"/>
      <c r="M6" s="87"/>
      <c r="N6" s="87"/>
      <c r="O6" s="87"/>
      <c r="P6" s="87"/>
      <c r="Q6" s="87"/>
      <c r="R6" s="87"/>
      <c r="S6" s="87"/>
      <c r="T6" s="87"/>
      <c r="U6" s="87"/>
      <c r="V6" s="87"/>
      <c r="W6" s="87"/>
      <c r="X6" s="87"/>
      <c r="Y6" s="87"/>
      <c r="Z6" s="87"/>
      <c r="AA6" s="87"/>
      <c r="AB6" s="88"/>
    </row>
    <row r="7" spans="2:28" ht="20.25" x14ac:dyDescent="0.25">
      <c r="B7" s="83" t="s">
        <v>500</v>
      </c>
      <c r="C7" s="84"/>
      <c r="D7" s="84"/>
      <c r="E7" s="84"/>
      <c r="F7" s="84"/>
      <c r="G7" s="84"/>
      <c r="H7" s="84"/>
      <c r="I7" s="84"/>
      <c r="J7" s="84"/>
      <c r="K7" s="84"/>
      <c r="L7" s="84"/>
      <c r="M7" s="84"/>
      <c r="N7" s="84"/>
      <c r="O7" s="84"/>
      <c r="P7" s="84"/>
      <c r="Q7" s="84"/>
      <c r="R7" s="84"/>
      <c r="S7" s="84"/>
      <c r="T7" s="84"/>
      <c r="U7" s="84"/>
      <c r="V7" s="84"/>
      <c r="W7" s="84"/>
      <c r="X7" s="84"/>
      <c r="Y7" s="84"/>
      <c r="Z7" s="84"/>
      <c r="AA7" s="84"/>
      <c r="AB7" s="85"/>
    </row>
  </sheetData>
  <sheetProtection algorithmName="SHA-512" hashValue="Usck1dVbwI5GR587AvQaKkspfRxAeLpAmjhZ+6Y3cKLQuYSsYmZtbdFIieyxND3VFZBcFuiPM/L4VwAdx1njsQ==" saltValue="/HpkETzPZlLFyTjyevl3zg==" spinCount="100000" sheet="1" objects="1" scenarios="1" selectLockedCells="1" selectUnlockedCells="1"/>
  <mergeCells count="10">
    <mergeCell ref="B7:AB7"/>
    <mergeCell ref="B2:AB2"/>
    <mergeCell ref="B3:J3"/>
    <mergeCell ref="B4:J4"/>
    <mergeCell ref="B5:J5"/>
    <mergeCell ref="B6:J6"/>
    <mergeCell ref="K3:AB3"/>
    <mergeCell ref="K4:AB4"/>
    <mergeCell ref="K5:AB5"/>
    <mergeCell ref="K6:AB6"/>
  </mergeCells>
  <conditionalFormatting sqref="K3:AB6">
    <cfRule type="beginsWith" dxfId="284" priority="1" operator="beginsWith" text="Likely Ready">
      <formula>LEFT(K3,LEN("Likely Ready"))="Likely Ready"</formula>
    </cfRule>
    <cfRule type="beginsWith" dxfId="283" priority="2" operator="beginsWith" text="Partially Ready">
      <formula>LEFT(K3,LEN("Partially Ready"))="Partially Ready"</formula>
    </cfRule>
    <cfRule type="beginsWith" dxfId="282" priority="3" operator="beginsWith" text="Not Ready">
      <formula>LEFT(K3,LEN("Not Ready"))="Not Ready"</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4E2CA-5C8A-4BC9-9468-A3FD8974D2EB}">
  <sheetPr codeName="Sheet1"/>
  <dimension ref="B2:J74"/>
  <sheetViews>
    <sheetView topLeftCell="A2" zoomScale="80" zoomScaleNormal="80" workbookViewId="0">
      <selection activeCell="D8" sqref="D8"/>
    </sheetView>
  </sheetViews>
  <sheetFormatPr defaultColWidth="8.85546875" defaultRowHeight="13.5" x14ac:dyDescent="0.25"/>
  <cols>
    <col min="1" max="1" width="2.7109375" style="5" customWidth="1"/>
    <col min="2" max="2" width="20.5703125" style="11" customWidth="1"/>
    <col min="3" max="3" width="120.85546875" style="11" customWidth="1"/>
    <col min="4" max="5" width="15.5703125" style="13" customWidth="1"/>
    <col min="6" max="6" width="30.5703125" style="11" customWidth="1"/>
    <col min="7" max="7" width="5" style="4" customWidth="1"/>
    <col min="8" max="10" width="8.85546875" style="4"/>
    <col min="11" max="16384" width="8.85546875" style="5"/>
  </cols>
  <sheetData>
    <row r="2" spans="2:6" ht="20.25" x14ac:dyDescent="0.25">
      <c r="B2" s="99" t="s">
        <v>81</v>
      </c>
      <c r="C2" s="99"/>
      <c r="D2" s="99"/>
      <c r="E2" s="99"/>
      <c r="F2" s="99"/>
    </row>
    <row r="3" spans="2:6" ht="18" x14ac:dyDescent="0.25">
      <c r="B3" s="14" t="s">
        <v>1</v>
      </c>
      <c r="C3" s="14" t="s">
        <v>0</v>
      </c>
      <c r="D3" s="15" t="s">
        <v>13</v>
      </c>
      <c r="E3" s="15" t="s">
        <v>203</v>
      </c>
      <c r="F3" s="14" t="s">
        <v>264</v>
      </c>
    </row>
    <row r="4" spans="2:6" ht="15" x14ac:dyDescent="0.25">
      <c r="B4" s="100" t="s">
        <v>82</v>
      </c>
      <c r="C4" s="101"/>
      <c r="D4" s="101"/>
      <c r="E4" s="101"/>
      <c r="F4" s="102"/>
    </row>
    <row r="5" spans="2:6" ht="15" x14ac:dyDescent="0.25">
      <c r="B5" s="96" t="s">
        <v>89</v>
      </c>
      <c r="C5" s="97"/>
      <c r="D5" s="97"/>
      <c r="E5" s="97"/>
      <c r="F5" s="98"/>
    </row>
    <row r="6" spans="2:6" ht="27" x14ac:dyDescent="0.25">
      <c r="B6" s="6" t="s">
        <v>14</v>
      </c>
      <c r="C6" s="6" t="s">
        <v>204</v>
      </c>
      <c r="D6" s="12"/>
      <c r="E6" s="89" t="str">
        <f>IF(OR(D6="",D7="",D8=""),"Incomplete Self-Assessment",IF(D6="No","Fail",IF(AND(D7="Yes",D8&lt;&gt;"Yes"),"Fail","Pass")))</f>
        <v>Incomplete Self-Assessment</v>
      </c>
      <c r="F6" s="95" t="s">
        <v>104</v>
      </c>
    </row>
    <row r="7" spans="2:6" x14ac:dyDescent="0.25">
      <c r="B7" s="35" t="s">
        <v>15</v>
      </c>
      <c r="C7" s="35" t="s">
        <v>205</v>
      </c>
      <c r="D7" s="12"/>
      <c r="E7" s="90"/>
      <c r="F7" s="95"/>
    </row>
    <row r="8" spans="2:6" ht="40.5" x14ac:dyDescent="0.25">
      <c r="B8" s="35" t="s">
        <v>16</v>
      </c>
      <c r="C8" s="6" t="s">
        <v>206</v>
      </c>
      <c r="D8" s="12"/>
      <c r="E8" s="91"/>
      <c r="F8" s="95"/>
    </row>
    <row r="9" spans="2:6" ht="15" x14ac:dyDescent="0.25">
      <c r="B9" s="96" t="s">
        <v>90</v>
      </c>
      <c r="C9" s="97"/>
      <c r="D9" s="97"/>
      <c r="E9" s="97"/>
      <c r="F9" s="98"/>
    </row>
    <row r="10" spans="2:6" ht="27" x14ac:dyDescent="0.25">
      <c r="B10" s="6" t="s">
        <v>17</v>
      </c>
      <c r="C10" s="6" t="s">
        <v>207</v>
      </c>
      <c r="D10" s="12"/>
      <c r="E10" s="90" t="str">
        <f>IF(OR(D10="",D11=""),"Incomplete Self-Assessment",IF(D10="No","Fail",IF(AND(D10="Yes",D11&lt;&gt;"Yes"),"Fail","Pass")))</f>
        <v>Incomplete Self-Assessment</v>
      </c>
      <c r="F10" s="92" t="s">
        <v>2</v>
      </c>
    </row>
    <row r="11" spans="2:6" ht="27" x14ac:dyDescent="0.25">
      <c r="B11" s="30" t="s">
        <v>18</v>
      </c>
      <c r="C11" s="6" t="s">
        <v>208</v>
      </c>
      <c r="D11" s="12"/>
      <c r="E11" s="91"/>
      <c r="F11" s="94"/>
    </row>
    <row r="12" spans="2:6" ht="15" x14ac:dyDescent="0.25">
      <c r="B12" s="96" t="s">
        <v>445</v>
      </c>
      <c r="C12" s="97"/>
      <c r="D12" s="97"/>
      <c r="E12" s="97"/>
      <c r="F12" s="98"/>
    </row>
    <row r="13" spans="2:6" ht="40.5" x14ac:dyDescent="0.25">
      <c r="B13" s="6" t="s">
        <v>19</v>
      </c>
      <c r="C13" s="6" t="s">
        <v>128</v>
      </c>
      <c r="D13" s="12"/>
      <c r="E13" s="89" t="str">
        <f>IF(OR(D13="",D14="",D15="",D16=""),"Incomplete Self-Assessment",IF(AND(D13="Yes",D14="Yes",D15="Yes",D16="Yes"),"Pass","Fail"))</f>
        <v>Incomplete Self-Assessment</v>
      </c>
      <c r="F13" s="95" t="s">
        <v>129</v>
      </c>
    </row>
    <row r="14" spans="2:6" ht="27" x14ac:dyDescent="0.25">
      <c r="B14" s="6" t="s">
        <v>20</v>
      </c>
      <c r="C14" s="6" t="s">
        <v>130</v>
      </c>
      <c r="D14" s="12"/>
      <c r="E14" s="90"/>
      <c r="F14" s="95"/>
    </row>
    <row r="15" spans="2:6" ht="40.5" x14ac:dyDescent="0.25">
      <c r="B15" s="6" t="s">
        <v>21</v>
      </c>
      <c r="C15" s="31" t="s">
        <v>131</v>
      </c>
      <c r="D15" s="12"/>
      <c r="E15" s="90"/>
      <c r="F15" s="95"/>
    </row>
    <row r="16" spans="2:6" ht="27" x14ac:dyDescent="0.25">
      <c r="B16" s="6" t="s">
        <v>22</v>
      </c>
      <c r="C16" s="31" t="s">
        <v>132</v>
      </c>
      <c r="D16" s="12"/>
      <c r="E16" s="91"/>
      <c r="F16" s="95"/>
    </row>
    <row r="17" spans="2:6" ht="15" x14ac:dyDescent="0.25">
      <c r="B17" s="96" t="s">
        <v>91</v>
      </c>
      <c r="C17" s="97"/>
      <c r="D17" s="97"/>
      <c r="E17" s="97"/>
      <c r="F17" s="98"/>
    </row>
    <row r="18" spans="2:6" x14ac:dyDescent="0.25">
      <c r="B18" s="6" t="s">
        <v>23</v>
      </c>
      <c r="C18" s="6" t="s">
        <v>133</v>
      </c>
      <c r="D18" s="12"/>
      <c r="E18" s="89" t="str">
        <f>IF(OR(D18="",D19="",D20="",D21=""),"Incomplete Self-Assessment",IF(AND(D18="Yes",D19="Yes",D20="Yes",D21="Yes"),"Pass","Fail"))</f>
        <v>Incomplete Self-Assessment</v>
      </c>
      <c r="F18" s="95" t="s">
        <v>137</v>
      </c>
    </row>
    <row r="19" spans="2:6" ht="27" x14ac:dyDescent="0.25">
      <c r="B19" s="31" t="s">
        <v>24</v>
      </c>
      <c r="C19" s="6" t="s">
        <v>54</v>
      </c>
      <c r="D19" s="12"/>
      <c r="E19" s="90"/>
      <c r="F19" s="95"/>
    </row>
    <row r="20" spans="2:6" ht="27" x14ac:dyDescent="0.25">
      <c r="B20" s="31" t="s">
        <v>25</v>
      </c>
      <c r="C20" s="6" t="s">
        <v>55</v>
      </c>
      <c r="D20" s="12"/>
      <c r="E20" s="90"/>
      <c r="F20" s="95"/>
    </row>
    <row r="21" spans="2:6" ht="27" x14ac:dyDescent="0.25">
      <c r="B21" s="31" t="s">
        <v>26</v>
      </c>
      <c r="C21" s="6" t="s">
        <v>134</v>
      </c>
      <c r="D21" s="12"/>
      <c r="E21" s="91"/>
      <c r="F21" s="95"/>
    </row>
    <row r="22" spans="2:6" ht="27" x14ac:dyDescent="0.25">
      <c r="B22" s="6" t="s">
        <v>27</v>
      </c>
      <c r="C22" s="6" t="s">
        <v>135</v>
      </c>
      <c r="D22" s="12"/>
      <c r="E22" s="45" t="str">
        <f>IF(D22="","Incomplete Self-Assessment",IF(D22="Yes","Pass","Fail"))</f>
        <v>Incomplete Self-Assessment</v>
      </c>
      <c r="F22" s="32" t="s">
        <v>136</v>
      </c>
    </row>
    <row r="23" spans="2:6" ht="27" x14ac:dyDescent="0.25">
      <c r="B23" s="31" t="s">
        <v>28</v>
      </c>
      <c r="C23" s="31" t="s">
        <v>253</v>
      </c>
      <c r="D23" s="12"/>
      <c r="E23" s="45" t="str">
        <f>IF(D23="","Incomplete Self-Assessment",IF(D23="Yes","Pass","Fail"))</f>
        <v>Incomplete Self-Assessment</v>
      </c>
      <c r="F23" s="33" t="s">
        <v>3</v>
      </c>
    </row>
    <row r="24" spans="2:6" ht="15" x14ac:dyDescent="0.25">
      <c r="B24" s="100" t="s">
        <v>84</v>
      </c>
      <c r="C24" s="101"/>
      <c r="D24" s="101"/>
      <c r="E24" s="101"/>
      <c r="F24" s="102"/>
    </row>
    <row r="25" spans="2:6" ht="15" x14ac:dyDescent="0.25">
      <c r="B25" s="96" t="s">
        <v>92</v>
      </c>
      <c r="C25" s="97"/>
      <c r="D25" s="97"/>
      <c r="E25" s="97"/>
      <c r="F25" s="98"/>
    </row>
    <row r="26" spans="2:6" ht="13.15" customHeight="1" x14ac:dyDescent="0.25">
      <c r="B26" s="35" t="s">
        <v>29</v>
      </c>
      <c r="C26" s="35" t="s">
        <v>142</v>
      </c>
      <c r="D26" s="12"/>
      <c r="E26" s="89" t="str">
        <f>IF(OR(D26="",D27="",D28="",D29="",D30="",D31="",D32="",D33=""),"Incomplete Self-Assessment",IF(AND(D26="Yes",D27="Yes",D28="Yes",D29="Yes",D30="Yes",D31="Yes",D32="Yes",D33="Yes"),"Pass","Fail"))</f>
        <v>Incomplete Self-Assessment</v>
      </c>
      <c r="F26" s="92" t="s">
        <v>146</v>
      </c>
    </row>
    <row r="27" spans="2:6" ht="27" x14ac:dyDescent="0.25">
      <c r="B27" s="35" t="s">
        <v>30</v>
      </c>
      <c r="C27" s="35" t="s">
        <v>138</v>
      </c>
      <c r="D27" s="12"/>
      <c r="E27" s="90"/>
      <c r="F27" s="93"/>
    </row>
    <row r="28" spans="2:6" x14ac:dyDescent="0.25">
      <c r="B28" s="35" t="s">
        <v>31</v>
      </c>
      <c r="C28" s="35" t="s">
        <v>139</v>
      </c>
      <c r="D28" s="12"/>
      <c r="E28" s="90"/>
      <c r="F28" s="93"/>
    </row>
    <row r="29" spans="2:6" ht="40.5" x14ac:dyDescent="0.25">
      <c r="B29" s="35" t="s">
        <v>32</v>
      </c>
      <c r="C29" s="35" t="s">
        <v>140</v>
      </c>
      <c r="D29" s="12"/>
      <c r="E29" s="90"/>
      <c r="F29" s="93"/>
    </row>
    <row r="30" spans="2:6" ht="27" x14ac:dyDescent="0.25">
      <c r="B30" s="35" t="s">
        <v>33</v>
      </c>
      <c r="C30" s="35" t="s">
        <v>141</v>
      </c>
      <c r="D30" s="12"/>
      <c r="E30" s="90"/>
      <c r="F30" s="93"/>
    </row>
    <row r="31" spans="2:6" ht="27" x14ac:dyDescent="0.25">
      <c r="B31" s="35" t="s">
        <v>34</v>
      </c>
      <c r="C31" s="35" t="s">
        <v>143</v>
      </c>
      <c r="D31" s="12"/>
      <c r="E31" s="90"/>
      <c r="F31" s="93"/>
    </row>
    <row r="32" spans="2:6" ht="40.5" x14ac:dyDescent="0.25">
      <c r="B32" s="35" t="s">
        <v>35</v>
      </c>
      <c r="C32" s="35" t="s">
        <v>145</v>
      </c>
      <c r="D32" s="12"/>
      <c r="E32" s="90"/>
      <c r="F32" s="93"/>
    </row>
    <row r="33" spans="2:6" ht="40.5" x14ac:dyDescent="0.25">
      <c r="B33" s="35" t="s">
        <v>36</v>
      </c>
      <c r="C33" s="35" t="s">
        <v>144</v>
      </c>
      <c r="D33" s="12"/>
      <c r="E33" s="91"/>
      <c r="F33" s="94"/>
    </row>
    <row r="34" spans="2:6" ht="15" customHeight="1" x14ac:dyDescent="0.25">
      <c r="B34" s="96" t="s">
        <v>147</v>
      </c>
      <c r="C34" s="97"/>
      <c r="D34" s="97"/>
      <c r="E34" s="97"/>
      <c r="F34" s="98"/>
    </row>
    <row r="35" spans="2:6" ht="27" x14ac:dyDescent="0.25">
      <c r="B35" s="6" t="s">
        <v>37</v>
      </c>
      <c r="C35" s="34" t="s">
        <v>52</v>
      </c>
      <c r="D35" s="12"/>
      <c r="E35" s="89" t="str">
        <f>IF(OR(D35="",D36="",D37="",D38="",D39="",D40="",D41="",D42=""),"Incomplete Self-Assessment",IF(AND(D35="Yes",D36="Yes"),"Pass",IF(AND(D35="No",D36="NA",D37="Yes",D38="Yes",D39="Yes",D40="Yes",D41="Yes",D42="Yes"),"Pass","Fail")))</f>
        <v>Incomplete Self-Assessment</v>
      </c>
      <c r="F35" s="92" t="s">
        <v>167</v>
      </c>
    </row>
    <row r="36" spans="2:6" ht="27" x14ac:dyDescent="0.25">
      <c r="B36" s="34" t="s">
        <v>38</v>
      </c>
      <c r="C36" s="34" t="s">
        <v>152</v>
      </c>
      <c r="D36" s="12"/>
      <c r="E36" s="90"/>
      <c r="F36" s="93"/>
    </row>
    <row r="37" spans="2:6" ht="27" x14ac:dyDescent="0.25">
      <c r="B37" s="34" t="s">
        <v>39</v>
      </c>
      <c r="C37" s="34" t="s">
        <v>153</v>
      </c>
      <c r="D37" s="42"/>
      <c r="E37" s="90"/>
      <c r="F37" s="93"/>
    </row>
    <row r="38" spans="2:6" ht="27" x14ac:dyDescent="0.25">
      <c r="B38" s="34" t="s">
        <v>40</v>
      </c>
      <c r="C38" s="34" t="s">
        <v>154</v>
      </c>
      <c r="D38" s="42"/>
      <c r="E38" s="90"/>
      <c r="F38" s="93"/>
    </row>
    <row r="39" spans="2:6" ht="27" x14ac:dyDescent="0.25">
      <c r="B39" s="34" t="s">
        <v>148</v>
      </c>
      <c r="C39" s="34" t="s">
        <v>155</v>
      </c>
      <c r="D39" s="42"/>
      <c r="E39" s="90"/>
      <c r="F39" s="93"/>
    </row>
    <row r="40" spans="2:6" ht="27" x14ac:dyDescent="0.25">
      <c r="B40" s="34" t="s">
        <v>149</v>
      </c>
      <c r="C40" s="34" t="s">
        <v>156</v>
      </c>
      <c r="D40" s="42"/>
      <c r="E40" s="90"/>
      <c r="F40" s="93"/>
    </row>
    <row r="41" spans="2:6" ht="27" x14ac:dyDescent="0.25">
      <c r="B41" s="34" t="s">
        <v>150</v>
      </c>
      <c r="C41" s="34" t="s">
        <v>157</v>
      </c>
      <c r="D41" s="42"/>
      <c r="E41" s="90"/>
      <c r="F41" s="93"/>
    </row>
    <row r="42" spans="2:6" ht="27" x14ac:dyDescent="0.25">
      <c r="B42" s="34" t="s">
        <v>151</v>
      </c>
      <c r="C42" s="34" t="s">
        <v>265</v>
      </c>
      <c r="D42" s="42"/>
      <c r="E42" s="91"/>
      <c r="F42" s="94"/>
    </row>
    <row r="43" spans="2:6" ht="27" x14ac:dyDescent="0.25">
      <c r="B43" s="34" t="s">
        <v>158</v>
      </c>
      <c r="C43" s="34" t="s">
        <v>527</v>
      </c>
      <c r="D43" s="42"/>
      <c r="E43" s="89" t="str">
        <f>IF(OR(D43="",D44="",D45="",D46="",D47=""),"Incomplete Self-Assessment",IF(OR(AND(D43="Yes",D44="Yes",D45="Yes",D46="Yes",D47="Yes"),AND(D35="Yes",D36="Yes",D43="NA",D44="NA",D45="NA",D46="NA",D47="NA")),"Pass","Fail"))</f>
        <v>Incomplete Self-Assessment</v>
      </c>
      <c r="F43" s="92" t="s">
        <v>4</v>
      </c>
    </row>
    <row r="44" spans="2:6" ht="27" x14ac:dyDescent="0.25">
      <c r="B44" s="34" t="s">
        <v>159</v>
      </c>
      <c r="C44" s="34" t="s">
        <v>163</v>
      </c>
      <c r="D44" s="42"/>
      <c r="E44" s="90"/>
      <c r="F44" s="93"/>
    </row>
    <row r="45" spans="2:6" ht="40.5" x14ac:dyDescent="0.25">
      <c r="B45" s="34" t="s">
        <v>160</v>
      </c>
      <c r="C45" s="34" t="s">
        <v>164</v>
      </c>
      <c r="D45" s="42"/>
      <c r="E45" s="90"/>
      <c r="F45" s="93"/>
    </row>
    <row r="46" spans="2:6" x14ac:dyDescent="0.25">
      <c r="B46" s="34" t="s">
        <v>161</v>
      </c>
      <c r="C46" s="34" t="s">
        <v>165</v>
      </c>
      <c r="D46" s="42"/>
      <c r="E46" s="90"/>
      <c r="F46" s="93"/>
    </row>
    <row r="47" spans="2:6" ht="27" x14ac:dyDescent="0.25">
      <c r="B47" s="34" t="s">
        <v>162</v>
      </c>
      <c r="C47" s="34" t="s">
        <v>166</v>
      </c>
      <c r="D47" s="42"/>
      <c r="E47" s="90"/>
      <c r="F47" s="93"/>
    </row>
    <row r="48" spans="2:6" ht="15" x14ac:dyDescent="0.25">
      <c r="B48" s="100" t="s">
        <v>85</v>
      </c>
      <c r="C48" s="101"/>
      <c r="D48" s="101"/>
      <c r="E48" s="101"/>
      <c r="F48" s="102"/>
    </row>
    <row r="49" spans="2:6" ht="15" x14ac:dyDescent="0.25">
      <c r="B49" s="96" t="s">
        <v>168</v>
      </c>
      <c r="C49" s="97"/>
      <c r="D49" s="97"/>
      <c r="E49" s="97"/>
      <c r="F49" s="98"/>
    </row>
    <row r="50" spans="2:6" ht="27" x14ac:dyDescent="0.25">
      <c r="B50" s="6" t="s">
        <v>41</v>
      </c>
      <c r="C50" s="6" t="s">
        <v>266</v>
      </c>
      <c r="D50" s="12"/>
      <c r="E50" s="89" t="str">
        <f>IF(OR(D50="",D51="",D52="",D53="",D54="",D55="",D56="",D57="",D58=""),"Incomplete Self-Assessment",IF(AND(D50="Yes",D51="Yes",D52="Yes",D53="Yes",D54="Yes",D55="Yes",D56="Yes",D57="Yes",D58="Yes"),"Pass","Fail"))</f>
        <v>Incomplete Self-Assessment</v>
      </c>
      <c r="F50" s="92" t="s">
        <v>202</v>
      </c>
    </row>
    <row r="51" spans="2:6" ht="27" x14ac:dyDescent="0.25">
      <c r="B51" s="35" t="s">
        <v>169</v>
      </c>
      <c r="C51" s="36" t="s">
        <v>178</v>
      </c>
      <c r="D51" s="12"/>
      <c r="E51" s="90"/>
      <c r="F51" s="93"/>
    </row>
    <row r="52" spans="2:6" ht="54" x14ac:dyDescent="0.25">
      <c r="B52" s="35" t="s">
        <v>170</v>
      </c>
      <c r="C52" s="36" t="s">
        <v>180</v>
      </c>
      <c r="D52" s="12"/>
      <c r="E52" s="90"/>
      <c r="F52" s="93"/>
    </row>
    <row r="53" spans="2:6" ht="27" x14ac:dyDescent="0.25">
      <c r="B53" s="35" t="s">
        <v>171</v>
      </c>
      <c r="C53" s="35" t="s">
        <v>177</v>
      </c>
      <c r="D53" s="12"/>
      <c r="E53" s="90"/>
      <c r="F53" s="93"/>
    </row>
    <row r="54" spans="2:6" ht="40.5" x14ac:dyDescent="0.25">
      <c r="B54" s="35" t="s">
        <v>172</v>
      </c>
      <c r="C54" s="35" t="s">
        <v>237</v>
      </c>
      <c r="D54" s="12"/>
      <c r="E54" s="90"/>
      <c r="F54" s="93"/>
    </row>
    <row r="55" spans="2:6" ht="81" x14ac:dyDescent="0.25">
      <c r="B55" s="35" t="s">
        <v>173</v>
      </c>
      <c r="C55" s="35" t="s">
        <v>199</v>
      </c>
      <c r="D55" s="12"/>
      <c r="E55" s="90"/>
      <c r="F55" s="93"/>
    </row>
    <row r="56" spans="2:6" ht="53.25" x14ac:dyDescent="0.25">
      <c r="B56" s="35" t="s">
        <v>174</v>
      </c>
      <c r="C56" s="35" t="s">
        <v>254</v>
      </c>
      <c r="D56" s="12"/>
      <c r="E56" s="90"/>
      <c r="F56" s="93"/>
    </row>
    <row r="57" spans="2:6" ht="40.5" x14ac:dyDescent="0.25">
      <c r="B57" s="35" t="s">
        <v>175</v>
      </c>
      <c r="C57" s="35" t="s">
        <v>179</v>
      </c>
      <c r="D57" s="12"/>
      <c r="E57" s="90"/>
      <c r="F57" s="93"/>
    </row>
    <row r="58" spans="2:6" ht="27" x14ac:dyDescent="0.25">
      <c r="B58" s="35" t="s">
        <v>176</v>
      </c>
      <c r="C58" s="35" t="s">
        <v>181</v>
      </c>
      <c r="D58" s="12"/>
      <c r="E58" s="91"/>
      <c r="F58" s="94"/>
    </row>
    <row r="59" spans="2:6" ht="15" x14ac:dyDescent="0.25">
      <c r="B59" s="96" t="s">
        <v>93</v>
      </c>
      <c r="C59" s="97"/>
      <c r="D59" s="97"/>
      <c r="E59" s="97"/>
      <c r="F59" s="98"/>
    </row>
    <row r="60" spans="2:6" x14ac:dyDescent="0.25">
      <c r="B60" s="6" t="s">
        <v>42</v>
      </c>
      <c r="C60" s="6" t="s">
        <v>53</v>
      </c>
      <c r="D60" s="12"/>
      <c r="E60" s="89" t="str">
        <f>IF(OR(D60="",D61="",D62=""),"Incomplete Self-Assessment",IF(AND(D60="Yes",D61="Yes",D62="Yes"),"Pass","Fail"))</f>
        <v>Incomplete Self-Assessment</v>
      </c>
      <c r="F60" s="95" t="s">
        <v>184</v>
      </c>
    </row>
    <row r="61" spans="2:6" ht="27" x14ac:dyDescent="0.25">
      <c r="B61" s="6" t="s">
        <v>43</v>
      </c>
      <c r="C61" s="6" t="s">
        <v>182</v>
      </c>
      <c r="D61" s="12"/>
      <c r="E61" s="90"/>
      <c r="F61" s="95"/>
    </row>
    <row r="62" spans="2:6" ht="27" x14ac:dyDescent="0.25">
      <c r="B62" s="6" t="s">
        <v>44</v>
      </c>
      <c r="C62" s="6" t="s">
        <v>183</v>
      </c>
      <c r="D62" s="12"/>
      <c r="E62" s="91"/>
      <c r="F62" s="95"/>
    </row>
    <row r="63" spans="2:6" ht="15" x14ac:dyDescent="0.25">
      <c r="B63" s="96" t="s">
        <v>185</v>
      </c>
      <c r="C63" s="97"/>
      <c r="D63" s="97"/>
      <c r="E63" s="97"/>
      <c r="F63" s="98"/>
    </row>
    <row r="64" spans="2:6" ht="12.6" customHeight="1" x14ac:dyDescent="0.25">
      <c r="B64" s="6" t="s">
        <v>45</v>
      </c>
      <c r="C64" s="35" t="s">
        <v>186</v>
      </c>
      <c r="D64" s="12"/>
      <c r="E64" s="89" t="str">
        <f>IF(OR(D64="",D65="",D66="",D67="",D68="",D69="",D70=""),"Incomplete Self-Assessment",IF(AND(D64="Yes",D65="Yes",D66="Yes",D67="Yes",D68="Yes",D69="Yes",D70="Yes"),"Pass","Fail"))</f>
        <v>Incomplete Self-Assessment</v>
      </c>
      <c r="F64" s="92" t="s">
        <v>192</v>
      </c>
    </row>
    <row r="65" spans="2:6" x14ac:dyDescent="0.25">
      <c r="B65" s="35" t="s">
        <v>46</v>
      </c>
      <c r="C65" s="35" t="s">
        <v>187</v>
      </c>
      <c r="D65" s="12"/>
      <c r="E65" s="90"/>
      <c r="F65" s="93"/>
    </row>
    <row r="66" spans="2:6" ht="27" x14ac:dyDescent="0.25">
      <c r="B66" s="35" t="s">
        <v>47</v>
      </c>
      <c r="C66" s="35" t="s">
        <v>188</v>
      </c>
      <c r="D66" s="12"/>
      <c r="E66" s="90"/>
      <c r="F66" s="93"/>
    </row>
    <row r="67" spans="2:6" ht="27" x14ac:dyDescent="0.25">
      <c r="B67" s="35" t="s">
        <v>48</v>
      </c>
      <c r="C67" s="35" t="s">
        <v>189</v>
      </c>
      <c r="D67" s="12"/>
      <c r="E67" s="90"/>
      <c r="F67" s="93"/>
    </row>
    <row r="68" spans="2:6" ht="27" x14ac:dyDescent="0.25">
      <c r="B68" s="35" t="s">
        <v>49</v>
      </c>
      <c r="C68" s="35" t="s">
        <v>190</v>
      </c>
      <c r="D68" s="12"/>
      <c r="E68" s="90"/>
      <c r="F68" s="93"/>
    </row>
    <row r="69" spans="2:6" ht="54" x14ac:dyDescent="0.25">
      <c r="B69" s="35" t="s">
        <v>50</v>
      </c>
      <c r="C69" s="35" t="s">
        <v>267</v>
      </c>
      <c r="D69" s="12"/>
      <c r="E69" s="90"/>
      <c r="F69" s="93"/>
    </row>
    <row r="70" spans="2:6" ht="27" x14ac:dyDescent="0.25">
      <c r="B70" s="35" t="s">
        <v>51</v>
      </c>
      <c r="C70" s="35" t="s">
        <v>191</v>
      </c>
      <c r="D70" s="12"/>
      <c r="E70" s="91"/>
      <c r="F70" s="94"/>
    </row>
    <row r="71" spans="2:6" ht="40.5" x14ac:dyDescent="0.25">
      <c r="B71" s="35" t="s">
        <v>193</v>
      </c>
      <c r="C71" s="35" t="s">
        <v>198</v>
      </c>
      <c r="D71" s="12"/>
      <c r="E71" s="89" t="str">
        <f>IF(OR(D71="",D72="",D73="",D74=""),"Incomplete Self-Assessment",IF(AND(D71="Yes",D72="Yes",D73="Yes",D74="Yes"),"Pass","Fail"))</f>
        <v>Incomplete Self-Assessment</v>
      </c>
      <c r="F71" s="92" t="s">
        <v>200</v>
      </c>
    </row>
    <row r="72" spans="2:6" ht="27" x14ac:dyDescent="0.25">
      <c r="B72" s="35" t="s">
        <v>194</v>
      </c>
      <c r="C72" s="35" t="s">
        <v>197</v>
      </c>
      <c r="D72" s="12"/>
      <c r="E72" s="90"/>
      <c r="F72" s="93"/>
    </row>
    <row r="73" spans="2:6" ht="27" x14ac:dyDescent="0.25">
      <c r="B73" s="35" t="s">
        <v>195</v>
      </c>
      <c r="C73" s="35" t="s">
        <v>255</v>
      </c>
      <c r="D73" s="12"/>
      <c r="E73" s="90"/>
      <c r="F73" s="93"/>
    </row>
    <row r="74" spans="2:6" ht="54" x14ac:dyDescent="0.25">
      <c r="B74" s="35" t="s">
        <v>196</v>
      </c>
      <c r="C74" s="35" t="s">
        <v>201</v>
      </c>
      <c r="D74" s="12"/>
      <c r="E74" s="91"/>
      <c r="F74" s="94"/>
    </row>
  </sheetData>
  <sheetProtection algorithmName="SHA-512" hashValue="/olpFLyskVZxxjJoJBLroaLlr0KGt1TxVmlpwxUtwnF87gpCfKp5wAroewuC5r8AGMa7nwA6FbhvSaeGsBmwJw==" saltValue="02jzoPmgcQTvVxvlPJc6UQ==" spinCount="100000" sheet="1" formatCells="0" formatColumns="0" formatRows="0" sort="0" autoFilter="0" pivotTables="0"/>
  <protectedRanges>
    <protectedRange sqref="G1:G1048576" name="Range2"/>
    <protectedRange sqref="D1:D1048576" name="Range1"/>
  </protectedRanges>
  <autoFilter ref="B3:F3" xr:uid="{D4874851-1760-4665-BDF1-6B866FE48D0B}"/>
  <mergeCells count="35">
    <mergeCell ref="B59:F59"/>
    <mergeCell ref="F6:F8"/>
    <mergeCell ref="E6:E8"/>
    <mergeCell ref="E10:E11"/>
    <mergeCell ref="E13:E16"/>
    <mergeCell ref="E35:E42"/>
    <mergeCell ref="E43:E47"/>
    <mergeCell ref="F26:F33"/>
    <mergeCell ref="F35:F42"/>
    <mergeCell ref="F43:F47"/>
    <mergeCell ref="E26:E33"/>
    <mergeCell ref="B24:F24"/>
    <mergeCell ref="B48:F48"/>
    <mergeCell ref="F50:F58"/>
    <mergeCell ref="B34:F34"/>
    <mergeCell ref="E50:E58"/>
    <mergeCell ref="B2:F2"/>
    <mergeCell ref="B4:F4"/>
    <mergeCell ref="F13:F16"/>
    <mergeCell ref="F18:F21"/>
    <mergeCell ref="F10:F11"/>
    <mergeCell ref="B5:F5"/>
    <mergeCell ref="B9:F9"/>
    <mergeCell ref="B12:F12"/>
    <mergeCell ref="B17:F17"/>
    <mergeCell ref="B25:F25"/>
    <mergeCell ref="E18:E21"/>
    <mergeCell ref="B49:F49"/>
    <mergeCell ref="E60:E62"/>
    <mergeCell ref="F64:F70"/>
    <mergeCell ref="F71:F74"/>
    <mergeCell ref="E64:E70"/>
    <mergeCell ref="E71:E74"/>
    <mergeCell ref="F60:F62"/>
    <mergeCell ref="B63:F63"/>
  </mergeCells>
  <phoneticPr fontId="1" type="noConversion"/>
  <conditionalFormatting sqref="E60 E64 D13:E13 D6:E7 E43 E50 D7:D8 D10:D11 D18:D23 D22:E23 D26:E26 D27:D33 D13:D16 D35:D42">
    <cfRule type="containsText" dxfId="281" priority="143" operator="containsText" text="NA">
      <formula>NOT(ISERROR(SEARCH("NA",D6)))</formula>
    </cfRule>
    <cfRule type="containsText" dxfId="280" priority="144" operator="containsText" text="No">
      <formula>NOT(ISERROR(SEARCH("No",D6)))</formula>
    </cfRule>
    <cfRule type="containsText" dxfId="279" priority="145" operator="containsText" text="Yes">
      <formula>NOT(ISERROR(SEARCH("Yes",D6)))</formula>
    </cfRule>
  </conditionalFormatting>
  <conditionalFormatting sqref="E18">
    <cfRule type="containsText" dxfId="278" priority="26" operator="containsText" text="NA">
      <formula>NOT(ISERROR(SEARCH("NA",E18)))</formula>
    </cfRule>
    <cfRule type="containsText" dxfId="277" priority="27" operator="containsText" text="No">
      <formula>NOT(ISERROR(SEARCH("No",E18)))</formula>
    </cfRule>
    <cfRule type="containsText" dxfId="276" priority="28" operator="containsText" text="Yes">
      <formula>NOT(ISERROR(SEARCH("Yes",E18)))</formula>
    </cfRule>
  </conditionalFormatting>
  <conditionalFormatting sqref="E35">
    <cfRule type="containsText" dxfId="275" priority="23" operator="containsText" text="NA">
      <formula>NOT(ISERROR(SEARCH("NA",E35)))</formula>
    </cfRule>
    <cfRule type="containsText" dxfId="274" priority="24" operator="containsText" text="No">
      <formula>NOT(ISERROR(SEARCH("No",E35)))</formula>
    </cfRule>
    <cfRule type="containsText" dxfId="273" priority="25" operator="containsText" text="Yes">
      <formula>NOT(ISERROR(SEARCH("Yes",E35)))</formula>
    </cfRule>
  </conditionalFormatting>
  <conditionalFormatting sqref="D64:D74">
    <cfRule type="containsText" dxfId="272" priority="8" operator="containsText" text="NA">
      <formula>NOT(ISERROR(SEARCH("NA",D64)))</formula>
    </cfRule>
    <cfRule type="containsText" dxfId="271" priority="9" operator="containsText" text="No">
      <formula>NOT(ISERROR(SEARCH("No",D64)))</formula>
    </cfRule>
    <cfRule type="containsText" dxfId="270" priority="10" operator="containsText" text="Yes">
      <formula>NOT(ISERROR(SEARCH("Yes",D64)))</formula>
    </cfRule>
  </conditionalFormatting>
  <conditionalFormatting sqref="D50:D58">
    <cfRule type="containsText" dxfId="269" priority="17" operator="containsText" text="NA">
      <formula>NOT(ISERROR(SEARCH("NA",D50)))</formula>
    </cfRule>
    <cfRule type="containsText" dxfId="268" priority="18" operator="containsText" text="No">
      <formula>NOT(ISERROR(SEARCH("No",D50)))</formula>
    </cfRule>
    <cfRule type="containsText" dxfId="267" priority="19" operator="containsText" text="Yes">
      <formula>NOT(ISERROR(SEARCH("Yes",D50)))</formula>
    </cfRule>
  </conditionalFormatting>
  <conditionalFormatting sqref="D60:D62">
    <cfRule type="containsText" dxfId="266" priority="14" operator="containsText" text="NA">
      <formula>NOT(ISERROR(SEARCH("NA",D60)))</formula>
    </cfRule>
    <cfRule type="containsText" dxfId="265" priority="15" operator="containsText" text="No">
      <formula>NOT(ISERROR(SEARCH("No",D60)))</formula>
    </cfRule>
    <cfRule type="containsText" dxfId="264" priority="16" operator="containsText" text="Yes">
      <formula>NOT(ISERROR(SEARCH("Yes",D60)))</formula>
    </cfRule>
  </conditionalFormatting>
  <conditionalFormatting sqref="E71">
    <cfRule type="containsText" dxfId="263" priority="11" operator="containsText" text="NA">
      <formula>NOT(ISERROR(SEARCH("NA",E71)))</formula>
    </cfRule>
    <cfRule type="containsText" dxfId="262" priority="12" operator="containsText" text="No">
      <formula>NOT(ISERROR(SEARCH("No",E71)))</formula>
    </cfRule>
    <cfRule type="containsText" dxfId="261" priority="13" operator="containsText" text="Yes">
      <formula>NOT(ISERROR(SEARCH("Yes",E71)))</formula>
    </cfRule>
  </conditionalFormatting>
  <conditionalFormatting sqref="E6:E74">
    <cfRule type="containsText" dxfId="260" priority="4" operator="containsText" text="Fail">
      <formula>NOT(ISERROR(SEARCH("Fail",E6)))</formula>
    </cfRule>
    <cfRule type="containsText" dxfId="259" priority="5" operator="containsText" text="Pass">
      <formula>NOT(ISERROR(SEARCH("Pass",E6)))</formula>
    </cfRule>
    <cfRule type="containsText" dxfId="258" priority="6" operator="containsText" text="Incomplete Self-Assessment">
      <formula>NOT(ISERROR(SEARCH("Incomplete Self-Assessment",E6)))</formula>
    </cfRule>
  </conditionalFormatting>
  <conditionalFormatting sqref="D43:D47">
    <cfRule type="containsText" dxfId="257" priority="1" operator="containsText" text="NA">
      <formula>NOT(ISERROR(SEARCH("NA",D43)))</formula>
    </cfRule>
    <cfRule type="containsText" dxfId="256" priority="2" operator="containsText" text="No">
      <formula>NOT(ISERROR(SEARCH("No",D43)))</formula>
    </cfRule>
    <cfRule type="containsText" dxfId="255" priority="3" operator="containsText" text="Yes">
      <formula>NOT(ISERROR(SEARCH("Yes",D43)))</formula>
    </cfRule>
  </conditionalFormatting>
  <dataValidations count="2">
    <dataValidation type="list" allowBlank="1" showInputMessage="1" showErrorMessage="1" sqref="D8 D11 D14:D16 D36:D47" xr:uid="{A131DC4F-CCF3-4A46-888C-587724857620}">
      <formula1>"Yes, No, NA"</formula1>
    </dataValidation>
    <dataValidation type="list" allowBlank="1" showInputMessage="1" showErrorMessage="1" sqref="D6:D7 D10 D13 D64:D74 D18:D23 D26:D33 D35 D60:D62 D50:D58" xr:uid="{FA72A40C-178F-430C-9344-AFBF0239CC79}">
      <formula1>"Yes, 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2553-D00A-416D-BFF8-64DD36AAAA84}">
  <sheetPr codeName="Sheet2"/>
  <dimension ref="B2:J111"/>
  <sheetViews>
    <sheetView topLeftCell="A20" zoomScale="80" zoomScaleNormal="80" workbookViewId="0">
      <selection activeCell="E28" sqref="E28:E31"/>
    </sheetView>
  </sheetViews>
  <sheetFormatPr defaultColWidth="9.140625" defaultRowHeight="15" x14ac:dyDescent="0.25"/>
  <cols>
    <col min="1" max="1" width="2.42578125" style="2" customWidth="1"/>
    <col min="2" max="2" width="20.5703125" style="19" customWidth="1"/>
    <col min="3" max="3" width="120.5703125" style="19" customWidth="1"/>
    <col min="4" max="5" width="15.5703125" style="22" customWidth="1"/>
    <col min="6" max="6" width="30.5703125" style="19" customWidth="1"/>
    <col min="7" max="10" width="8.85546875" style="20"/>
    <col min="11" max="16384" width="9.140625" style="2"/>
  </cols>
  <sheetData>
    <row r="2" spans="2:6" ht="20.25" x14ac:dyDescent="0.25">
      <c r="B2" s="99" t="s">
        <v>83</v>
      </c>
      <c r="C2" s="99"/>
      <c r="D2" s="99"/>
      <c r="E2" s="99"/>
      <c r="F2" s="99"/>
    </row>
    <row r="3" spans="2:6" ht="18" x14ac:dyDescent="0.25">
      <c r="B3" s="14" t="s">
        <v>1</v>
      </c>
      <c r="C3" s="14" t="s">
        <v>0</v>
      </c>
      <c r="D3" s="15" t="s">
        <v>13</v>
      </c>
      <c r="E3" s="15" t="s">
        <v>203</v>
      </c>
      <c r="F3" s="14" t="s">
        <v>264</v>
      </c>
    </row>
    <row r="4" spans="2:6" s="20" customFormat="1" x14ac:dyDescent="0.25">
      <c r="B4" s="106" t="s">
        <v>86</v>
      </c>
      <c r="C4" s="106"/>
      <c r="D4" s="106"/>
      <c r="E4" s="106"/>
      <c r="F4" s="106"/>
    </row>
    <row r="5" spans="2:6" s="20" customFormat="1" x14ac:dyDescent="0.25">
      <c r="B5" s="107" t="s">
        <v>94</v>
      </c>
      <c r="C5" s="107"/>
      <c r="D5" s="107"/>
      <c r="E5" s="107"/>
      <c r="F5" s="107"/>
    </row>
    <row r="6" spans="2:6" ht="14.45" customHeight="1" x14ac:dyDescent="0.25">
      <c r="B6" s="35" t="s">
        <v>56</v>
      </c>
      <c r="C6" s="35" t="s">
        <v>209</v>
      </c>
      <c r="D6" s="12"/>
      <c r="E6" s="104" t="str">
        <f>IF(OR(D6="",D7="",D8="",D9="",D10="",D11="",D12="",D13=""),"Incomplete Self-Assessment",IF(AND(D6="Yes",D7="Yes",D8="Yes",D9="Yes",D10="Yes",D11="Yes",D12="Yes",D13="Yes"),"Pass","Fail"))</f>
        <v>Incomplete Self-Assessment</v>
      </c>
      <c r="F6" s="95" t="s">
        <v>219</v>
      </c>
    </row>
    <row r="7" spans="2:6" ht="27" x14ac:dyDescent="0.25">
      <c r="B7" s="35" t="s">
        <v>57</v>
      </c>
      <c r="C7" s="35" t="s">
        <v>210</v>
      </c>
      <c r="D7" s="12"/>
      <c r="E7" s="104"/>
      <c r="F7" s="95"/>
    </row>
    <row r="8" spans="2:6" x14ac:dyDescent="0.25">
      <c r="B8" s="35" t="s">
        <v>58</v>
      </c>
      <c r="C8" s="35" t="s">
        <v>211</v>
      </c>
      <c r="D8" s="12"/>
      <c r="E8" s="104"/>
      <c r="F8" s="95"/>
    </row>
    <row r="9" spans="2:6" x14ac:dyDescent="0.25">
      <c r="B9" s="35" t="s">
        <v>59</v>
      </c>
      <c r="C9" s="35" t="s">
        <v>212</v>
      </c>
      <c r="D9" s="12"/>
      <c r="E9" s="104"/>
      <c r="F9" s="95"/>
    </row>
    <row r="10" spans="2:6" ht="27" x14ac:dyDescent="0.25">
      <c r="B10" s="35" t="s">
        <v>60</v>
      </c>
      <c r="C10" s="35" t="s">
        <v>213</v>
      </c>
      <c r="D10" s="12"/>
      <c r="E10" s="104"/>
      <c r="F10" s="95"/>
    </row>
    <row r="11" spans="2:6" x14ac:dyDescent="0.25">
      <c r="B11" s="35" t="s">
        <v>215</v>
      </c>
      <c r="C11" s="35" t="s">
        <v>214</v>
      </c>
      <c r="D11" s="12"/>
      <c r="E11" s="104"/>
      <c r="F11" s="95"/>
    </row>
    <row r="12" spans="2:6" ht="27" x14ac:dyDescent="0.25">
      <c r="B12" s="35" t="s">
        <v>216</v>
      </c>
      <c r="C12" s="35" t="s">
        <v>220</v>
      </c>
      <c r="D12" s="12"/>
      <c r="E12" s="104"/>
      <c r="F12" s="95"/>
    </row>
    <row r="13" spans="2:6" ht="27" x14ac:dyDescent="0.25">
      <c r="B13" s="35" t="s">
        <v>217</v>
      </c>
      <c r="C13" s="35" t="s">
        <v>218</v>
      </c>
      <c r="D13" s="12"/>
      <c r="E13" s="104"/>
      <c r="F13" s="95"/>
    </row>
    <row r="14" spans="2:6" x14ac:dyDescent="0.25">
      <c r="B14" s="35" t="s">
        <v>221</v>
      </c>
      <c r="C14" s="35" t="s">
        <v>5</v>
      </c>
      <c r="D14" s="43"/>
      <c r="E14" s="104" t="str">
        <f>IF(OR(D14="",D15="",D16="",D17="",D18=""),"Incomplete Self-Assessment",IF(AND(D14="Yes",OR(D15="Yes",D16="Yes")),"Pass",IF(AND(D14="No",D17="Yes",D18="Yes"),"Pass","Fail")))</f>
        <v>Incomplete Self-Assessment</v>
      </c>
      <c r="F14" s="95" t="s">
        <v>6</v>
      </c>
    </row>
    <row r="15" spans="2:6" ht="27" x14ac:dyDescent="0.25">
      <c r="B15" s="35" t="s">
        <v>222</v>
      </c>
      <c r="C15" s="35" t="s">
        <v>226</v>
      </c>
      <c r="D15" s="43"/>
      <c r="E15" s="104"/>
      <c r="F15" s="95"/>
    </row>
    <row r="16" spans="2:6" s="20" customFormat="1" ht="40.5" x14ac:dyDescent="0.25">
      <c r="B16" s="35" t="s">
        <v>223</v>
      </c>
      <c r="C16" s="35" t="s">
        <v>227</v>
      </c>
      <c r="D16" s="43"/>
      <c r="E16" s="104"/>
      <c r="F16" s="95"/>
    </row>
    <row r="17" spans="2:6" s="20" customFormat="1" ht="27" x14ac:dyDescent="0.25">
      <c r="B17" s="35" t="s">
        <v>224</v>
      </c>
      <c r="C17" s="35" t="s">
        <v>228</v>
      </c>
      <c r="D17" s="43"/>
      <c r="E17" s="104"/>
      <c r="F17" s="95"/>
    </row>
    <row r="18" spans="2:6" s="20" customFormat="1" ht="27" x14ac:dyDescent="0.25">
      <c r="B18" s="35" t="s">
        <v>225</v>
      </c>
      <c r="C18" s="35" t="s">
        <v>229</v>
      </c>
      <c r="D18" s="43"/>
      <c r="E18" s="104"/>
      <c r="F18" s="95"/>
    </row>
    <row r="19" spans="2:6" s="20" customFormat="1" ht="27" x14ac:dyDescent="0.25">
      <c r="B19" s="35" t="s">
        <v>230</v>
      </c>
      <c r="C19" s="35" t="s">
        <v>231</v>
      </c>
      <c r="D19" s="43"/>
      <c r="E19" s="105" t="str">
        <f>IF(OR(D19="",D20="",D21=""),"Incomplete Self-Assessment",IF(AND(D19="Yes",D20="Yes",D21="Yes"),"Pass","Fail"))</f>
        <v>Incomplete Self-Assessment</v>
      </c>
      <c r="F19" s="95" t="s">
        <v>259</v>
      </c>
    </row>
    <row r="20" spans="2:6" s="20" customFormat="1" x14ac:dyDescent="0.25">
      <c r="B20" s="35" t="s">
        <v>234</v>
      </c>
      <c r="C20" s="35" t="s">
        <v>232</v>
      </c>
      <c r="D20" s="43"/>
      <c r="E20" s="105"/>
      <c r="F20" s="95"/>
    </row>
    <row r="21" spans="2:6" s="20" customFormat="1" ht="27" x14ac:dyDescent="0.25">
      <c r="B21" s="35" t="s">
        <v>235</v>
      </c>
      <c r="C21" s="35" t="s">
        <v>233</v>
      </c>
      <c r="D21" s="43"/>
      <c r="E21" s="105"/>
      <c r="F21" s="95"/>
    </row>
    <row r="22" spans="2:6" s="20" customFormat="1" x14ac:dyDescent="0.25">
      <c r="B22" s="35" t="s">
        <v>236</v>
      </c>
      <c r="C22" s="35" t="s">
        <v>240</v>
      </c>
      <c r="D22" s="43"/>
      <c r="E22" s="105" t="str">
        <f>IF(OR(D22="",D23="",D24=""),"Incomplete Self-Assessment",IF(AND(D22="Yes",D23="Yes",D24="Yes"),"Pass","Fail"))</f>
        <v>Incomplete Self-Assessment</v>
      </c>
      <c r="F22" s="95" t="s">
        <v>239</v>
      </c>
    </row>
    <row r="23" spans="2:6" s="20" customFormat="1" ht="27" x14ac:dyDescent="0.25">
      <c r="B23" s="35" t="s">
        <v>242</v>
      </c>
      <c r="C23" s="35" t="s">
        <v>238</v>
      </c>
      <c r="D23" s="43"/>
      <c r="E23" s="105"/>
      <c r="F23" s="95"/>
    </row>
    <row r="24" spans="2:6" s="20" customFormat="1" ht="27" x14ac:dyDescent="0.25">
      <c r="B24" s="35" t="s">
        <v>243</v>
      </c>
      <c r="C24" s="35" t="s">
        <v>241</v>
      </c>
      <c r="D24" s="43"/>
      <c r="E24" s="105"/>
      <c r="F24" s="95"/>
    </row>
    <row r="25" spans="2:6" s="20" customFormat="1" ht="27" x14ac:dyDescent="0.25">
      <c r="B25" s="35" t="s">
        <v>244</v>
      </c>
      <c r="C25" s="35" t="s">
        <v>245</v>
      </c>
      <c r="D25" s="43"/>
      <c r="E25" s="104" t="str">
        <f>IF(OR(D25="",D26=""),"Incomplete Self-Assessment",IF(AND(D25="Yes",D26="Yes"),"Pass","Fail"))</f>
        <v>Incomplete Self-Assessment</v>
      </c>
      <c r="F25" s="95" t="s">
        <v>248</v>
      </c>
    </row>
    <row r="26" spans="2:6" s="20" customFormat="1" ht="40.5" x14ac:dyDescent="0.25">
      <c r="B26" s="35" t="s">
        <v>247</v>
      </c>
      <c r="C26" s="35" t="s">
        <v>246</v>
      </c>
      <c r="D26" s="43"/>
      <c r="E26" s="104"/>
      <c r="F26" s="95"/>
    </row>
    <row r="27" spans="2:6" s="20" customFormat="1" x14ac:dyDescent="0.25">
      <c r="B27" s="107" t="s">
        <v>95</v>
      </c>
      <c r="C27" s="107"/>
      <c r="D27" s="107"/>
      <c r="E27" s="107"/>
      <c r="F27" s="107"/>
    </row>
    <row r="28" spans="2:6" s="20" customFormat="1" ht="14.45" customHeight="1" x14ac:dyDescent="0.25">
      <c r="B28" s="35" t="s">
        <v>61</v>
      </c>
      <c r="C28" s="35" t="s">
        <v>249</v>
      </c>
      <c r="D28" s="43"/>
      <c r="E28" s="104" t="str">
        <f>IF(OR(D28="",D29="",D30="",D31=""),"Incomplete Self-Assessment",IF(AND(D28="Yes",D29="Yes",D30="Yes",D31="Yes"),"Pass","Fail"))</f>
        <v>Incomplete Self-Assessment</v>
      </c>
      <c r="F28" s="95" t="s">
        <v>252</v>
      </c>
    </row>
    <row r="29" spans="2:6" s="20" customFormat="1" x14ac:dyDescent="0.25">
      <c r="B29" s="35" t="s">
        <v>62</v>
      </c>
      <c r="C29" s="35" t="s">
        <v>250</v>
      </c>
      <c r="D29" s="43"/>
      <c r="E29" s="104"/>
      <c r="F29" s="95"/>
    </row>
    <row r="30" spans="2:6" s="20" customFormat="1" ht="27" x14ac:dyDescent="0.25">
      <c r="B30" s="35" t="s">
        <v>63</v>
      </c>
      <c r="C30" s="35" t="s">
        <v>251</v>
      </c>
      <c r="D30" s="43"/>
      <c r="E30" s="104"/>
      <c r="F30" s="95"/>
    </row>
    <row r="31" spans="2:6" s="20" customFormat="1" ht="27" x14ac:dyDescent="0.25">
      <c r="B31" s="35" t="s">
        <v>64</v>
      </c>
      <c r="C31" s="35" t="s">
        <v>260</v>
      </c>
      <c r="D31" s="43"/>
      <c r="E31" s="104"/>
      <c r="F31" s="95"/>
    </row>
    <row r="32" spans="2:6" s="20" customFormat="1" ht="27" x14ac:dyDescent="0.25">
      <c r="B32" s="35" t="s">
        <v>65</v>
      </c>
      <c r="C32" s="35" t="s">
        <v>261</v>
      </c>
      <c r="D32" s="43"/>
      <c r="E32" s="105" t="str">
        <f>IF(OR(D32="",D33="",D34=""),"Incomplete Self-Assessment",IF(AND(D32="Yes",D33="Yes",D34="Yes"),"Pass","Fail"))</f>
        <v>Incomplete Self-Assessment</v>
      </c>
      <c r="F32" s="103" t="s">
        <v>262</v>
      </c>
    </row>
    <row r="33" spans="2:6" s="20" customFormat="1" ht="27" x14ac:dyDescent="0.25">
      <c r="B33" s="35" t="s">
        <v>66</v>
      </c>
      <c r="C33" s="35" t="s">
        <v>263</v>
      </c>
      <c r="D33" s="43"/>
      <c r="E33" s="105"/>
      <c r="F33" s="103"/>
    </row>
    <row r="34" spans="2:6" s="20" customFormat="1" ht="27" x14ac:dyDescent="0.25">
      <c r="B34" s="35" t="s">
        <v>67</v>
      </c>
      <c r="C34" s="35" t="s">
        <v>256</v>
      </c>
      <c r="D34" s="43"/>
      <c r="E34" s="105"/>
      <c r="F34" s="103"/>
    </row>
    <row r="35" spans="2:6" s="20" customFormat="1" ht="94.5" x14ac:dyDescent="0.25">
      <c r="B35" s="35" t="s">
        <v>68</v>
      </c>
      <c r="C35" s="35" t="s">
        <v>257</v>
      </c>
      <c r="D35" s="43"/>
      <c r="E35" s="44" t="str">
        <f>IF(OR(D35=""),"Incomplete Self-Assessment",IF(D35="Yes","Pass","Fail"))</f>
        <v>Incomplete Self-Assessment</v>
      </c>
      <c r="F35" s="37" t="s">
        <v>258</v>
      </c>
    </row>
    <row r="36" spans="2:6" s="20" customFormat="1" x14ac:dyDescent="0.25">
      <c r="B36" s="19"/>
      <c r="C36" s="19"/>
      <c r="D36" s="22"/>
      <c r="E36" s="22"/>
      <c r="F36" s="21"/>
    </row>
    <row r="37" spans="2:6" s="20" customFormat="1" x14ac:dyDescent="0.25">
      <c r="B37" s="19"/>
      <c r="C37" s="19"/>
      <c r="D37" s="22"/>
      <c r="E37" s="22"/>
      <c r="F37" s="21"/>
    </row>
    <row r="38" spans="2:6" s="20" customFormat="1" x14ac:dyDescent="0.25">
      <c r="B38" s="19"/>
      <c r="C38" s="19"/>
      <c r="D38" s="22"/>
      <c r="E38" s="22"/>
      <c r="F38" s="21"/>
    </row>
    <row r="39" spans="2:6" s="20" customFormat="1" x14ac:dyDescent="0.25">
      <c r="B39" s="19"/>
      <c r="C39" s="19"/>
      <c r="D39" s="22"/>
      <c r="E39" s="22"/>
      <c r="F39" s="21"/>
    </row>
    <row r="40" spans="2:6" s="20" customFormat="1" x14ac:dyDescent="0.25">
      <c r="B40" s="19"/>
      <c r="C40" s="19"/>
      <c r="D40" s="22"/>
      <c r="E40" s="22"/>
      <c r="F40" s="21"/>
    </row>
    <row r="41" spans="2:6" s="20" customFormat="1" x14ac:dyDescent="0.25">
      <c r="B41" s="19"/>
      <c r="C41" s="19"/>
      <c r="D41" s="22"/>
      <c r="E41" s="22"/>
      <c r="F41" s="21"/>
    </row>
    <row r="42" spans="2:6" s="20" customFormat="1" x14ac:dyDescent="0.25">
      <c r="B42" s="19"/>
      <c r="C42" s="19"/>
      <c r="D42" s="22"/>
      <c r="E42" s="22"/>
      <c r="F42" s="21"/>
    </row>
    <row r="43" spans="2:6" s="20" customFormat="1" x14ac:dyDescent="0.25">
      <c r="B43" s="19"/>
      <c r="C43" s="19"/>
      <c r="D43" s="22"/>
      <c r="E43" s="22"/>
      <c r="F43" s="21"/>
    </row>
    <row r="44" spans="2:6" s="20" customFormat="1" x14ac:dyDescent="0.25">
      <c r="B44" s="19"/>
      <c r="C44" s="19"/>
      <c r="D44" s="22"/>
      <c r="E44" s="22"/>
      <c r="F44" s="21"/>
    </row>
    <row r="45" spans="2:6" s="20" customFormat="1" ht="74.45" customHeight="1" x14ac:dyDescent="0.25">
      <c r="B45" s="19"/>
      <c r="C45" s="19"/>
      <c r="D45" s="22"/>
      <c r="E45" s="22"/>
      <c r="F45" s="21"/>
    </row>
    <row r="46" spans="2:6" s="20" customFormat="1" x14ac:dyDescent="0.25">
      <c r="B46" s="19"/>
      <c r="C46" s="19"/>
      <c r="D46" s="22"/>
      <c r="E46" s="22"/>
      <c r="F46" s="21"/>
    </row>
    <row r="47" spans="2:6" s="20" customFormat="1" x14ac:dyDescent="0.25">
      <c r="B47" s="19"/>
      <c r="C47" s="19"/>
      <c r="D47" s="22"/>
      <c r="E47" s="22"/>
      <c r="F47" s="21"/>
    </row>
    <row r="48" spans="2:6" s="20" customFormat="1" x14ac:dyDescent="0.25">
      <c r="B48" s="19"/>
      <c r="C48" s="19"/>
      <c r="D48" s="22"/>
      <c r="E48" s="22"/>
      <c r="F48" s="21"/>
    </row>
    <row r="49" spans="2:6" s="20" customFormat="1" x14ac:dyDescent="0.25">
      <c r="B49" s="19"/>
      <c r="C49" s="19"/>
      <c r="D49" s="22"/>
      <c r="E49" s="22"/>
      <c r="F49" s="21"/>
    </row>
    <row r="50" spans="2:6" s="20" customFormat="1" x14ac:dyDescent="0.25">
      <c r="B50" s="19"/>
      <c r="C50" s="19"/>
      <c r="D50" s="22"/>
      <c r="E50" s="22"/>
      <c r="F50" s="21"/>
    </row>
    <row r="51" spans="2:6" s="20" customFormat="1" x14ac:dyDescent="0.25">
      <c r="B51" s="19"/>
      <c r="C51" s="19"/>
      <c r="D51" s="22"/>
      <c r="E51" s="22"/>
      <c r="F51" s="21"/>
    </row>
    <row r="52" spans="2:6" s="20" customFormat="1" ht="57" customHeight="1" x14ac:dyDescent="0.25">
      <c r="B52" s="19"/>
      <c r="C52" s="19"/>
      <c r="D52" s="22"/>
      <c r="E52" s="22"/>
      <c r="F52" s="21"/>
    </row>
    <row r="53" spans="2:6" s="20" customFormat="1" x14ac:dyDescent="0.25">
      <c r="B53" s="19"/>
      <c r="C53" s="19"/>
      <c r="D53" s="22"/>
      <c r="E53" s="22"/>
      <c r="F53" s="21"/>
    </row>
    <row r="54" spans="2:6" s="20" customFormat="1" x14ac:dyDescent="0.25">
      <c r="B54" s="19"/>
      <c r="C54" s="19"/>
      <c r="D54" s="22"/>
      <c r="E54" s="22"/>
      <c r="F54" s="21"/>
    </row>
    <row r="55" spans="2:6" s="20" customFormat="1" x14ac:dyDescent="0.25">
      <c r="B55" s="19"/>
      <c r="C55" s="19"/>
      <c r="D55" s="22"/>
      <c r="E55" s="22"/>
      <c r="F55" s="21"/>
    </row>
    <row r="56" spans="2:6" s="20" customFormat="1" x14ac:dyDescent="0.25">
      <c r="B56" s="19"/>
      <c r="C56" s="19"/>
      <c r="D56" s="22"/>
      <c r="E56" s="22"/>
      <c r="F56" s="21"/>
    </row>
    <row r="57" spans="2:6" s="20" customFormat="1" x14ac:dyDescent="0.25">
      <c r="B57" s="19"/>
      <c r="C57" s="19"/>
      <c r="D57" s="22"/>
      <c r="E57" s="22"/>
      <c r="F57" s="21"/>
    </row>
    <row r="58" spans="2:6" s="20" customFormat="1" x14ac:dyDescent="0.25">
      <c r="B58" s="19"/>
      <c r="C58" s="19"/>
      <c r="D58" s="22"/>
      <c r="E58" s="22"/>
      <c r="F58" s="21"/>
    </row>
    <row r="59" spans="2:6" s="20" customFormat="1" x14ac:dyDescent="0.25">
      <c r="B59" s="19"/>
      <c r="C59" s="19"/>
      <c r="D59" s="22"/>
      <c r="E59" s="22"/>
      <c r="F59" s="21"/>
    </row>
    <row r="60" spans="2:6" s="20" customFormat="1" ht="71.45" customHeight="1" x14ac:dyDescent="0.25">
      <c r="B60" s="19"/>
      <c r="C60" s="19"/>
      <c r="D60" s="22"/>
      <c r="E60" s="22"/>
      <c r="F60" s="21"/>
    </row>
    <row r="61" spans="2:6" s="20" customFormat="1" x14ac:dyDescent="0.25">
      <c r="B61" s="19"/>
      <c r="C61" s="19"/>
      <c r="D61" s="22"/>
      <c r="E61" s="22"/>
      <c r="F61" s="21"/>
    </row>
    <row r="62" spans="2:6" s="20" customFormat="1" x14ac:dyDescent="0.25">
      <c r="B62" s="19"/>
      <c r="C62" s="19"/>
      <c r="D62" s="22"/>
      <c r="E62" s="22"/>
      <c r="F62" s="21"/>
    </row>
    <row r="63" spans="2:6" s="20" customFormat="1" x14ac:dyDescent="0.25">
      <c r="B63" s="19"/>
      <c r="C63" s="19"/>
      <c r="D63" s="22"/>
      <c r="E63" s="22"/>
      <c r="F63" s="21"/>
    </row>
    <row r="64" spans="2:6" s="20" customFormat="1" x14ac:dyDescent="0.25">
      <c r="B64" s="19"/>
      <c r="C64" s="19"/>
      <c r="D64" s="22"/>
      <c r="E64" s="22"/>
      <c r="F64" s="21"/>
    </row>
    <row r="65" spans="2:6" s="20" customFormat="1" x14ac:dyDescent="0.25">
      <c r="B65" s="19"/>
      <c r="C65" s="19"/>
      <c r="D65" s="22"/>
      <c r="E65" s="22"/>
      <c r="F65" s="21"/>
    </row>
    <row r="66" spans="2:6" s="20" customFormat="1" x14ac:dyDescent="0.25">
      <c r="B66" s="19"/>
      <c r="C66" s="19"/>
      <c r="D66" s="22"/>
      <c r="E66" s="22"/>
      <c r="F66" s="21"/>
    </row>
    <row r="67" spans="2:6" s="20" customFormat="1" ht="100.15" customHeight="1" x14ac:dyDescent="0.25">
      <c r="B67" s="19"/>
      <c r="C67" s="19"/>
      <c r="D67" s="22"/>
      <c r="E67" s="22"/>
      <c r="F67" s="19"/>
    </row>
    <row r="68" spans="2:6" s="20" customFormat="1" x14ac:dyDescent="0.25">
      <c r="B68" s="19"/>
      <c r="C68" s="19"/>
      <c r="D68" s="22"/>
      <c r="E68" s="22"/>
      <c r="F68" s="21"/>
    </row>
    <row r="69" spans="2:6" s="20" customFormat="1" x14ac:dyDescent="0.25">
      <c r="B69" s="19"/>
      <c r="C69" s="19"/>
      <c r="D69" s="22"/>
      <c r="E69" s="22"/>
      <c r="F69" s="21"/>
    </row>
    <row r="70" spans="2:6" s="20" customFormat="1" x14ac:dyDescent="0.25">
      <c r="B70" s="19"/>
      <c r="C70" s="19"/>
      <c r="D70" s="22"/>
      <c r="E70" s="22"/>
      <c r="F70" s="21"/>
    </row>
    <row r="71" spans="2:6" s="20" customFormat="1" x14ac:dyDescent="0.25">
      <c r="B71" s="19"/>
      <c r="C71" s="19"/>
      <c r="D71" s="22"/>
      <c r="E71" s="22"/>
      <c r="F71" s="21"/>
    </row>
    <row r="72" spans="2:6" s="20" customFormat="1" x14ac:dyDescent="0.25">
      <c r="B72" s="19"/>
      <c r="C72" s="19"/>
      <c r="D72" s="22"/>
      <c r="E72" s="22"/>
      <c r="F72" s="21"/>
    </row>
    <row r="73" spans="2:6" s="20" customFormat="1" x14ac:dyDescent="0.25">
      <c r="B73" s="19"/>
      <c r="C73" s="19"/>
      <c r="D73" s="22"/>
      <c r="E73" s="22"/>
      <c r="F73" s="21"/>
    </row>
    <row r="74" spans="2:6" s="20" customFormat="1" x14ac:dyDescent="0.25">
      <c r="B74" s="19"/>
      <c r="C74" s="19"/>
      <c r="D74" s="22"/>
      <c r="E74" s="22"/>
      <c r="F74" s="21"/>
    </row>
    <row r="76" spans="2:6" s="20" customFormat="1" x14ac:dyDescent="0.25">
      <c r="B76" s="19"/>
      <c r="C76" s="19"/>
      <c r="D76" s="22"/>
      <c r="E76" s="22"/>
      <c r="F76" s="21"/>
    </row>
    <row r="77" spans="2:6" s="20" customFormat="1" x14ac:dyDescent="0.25">
      <c r="B77" s="19"/>
      <c r="C77" s="19"/>
      <c r="D77" s="22"/>
      <c r="E77" s="22"/>
      <c r="F77" s="21"/>
    </row>
    <row r="78" spans="2:6" s="20" customFormat="1" x14ac:dyDescent="0.25">
      <c r="B78" s="19"/>
      <c r="C78" s="19"/>
      <c r="D78" s="22"/>
      <c r="E78" s="22"/>
      <c r="F78" s="21"/>
    </row>
    <row r="79" spans="2:6" s="20" customFormat="1" x14ac:dyDescent="0.25">
      <c r="B79" s="19"/>
      <c r="C79" s="19"/>
      <c r="D79" s="22"/>
      <c r="E79" s="22"/>
      <c r="F79" s="21"/>
    </row>
    <row r="80" spans="2:6" s="20" customFormat="1" x14ac:dyDescent="0.25">
      <c r="B80" s="19"/>
      <c r="C80" s="19"/>
      <c r="D80" s="22"/>
      <c r="E80" s="22"/>
      <c r="F80" s="21"/>
    </row>
    <row r="81" spans="2:6" s="20" customFormat="1" x14ac:dyDescent="0.25">
      <c r="B81" s="19"/>
      <c r="C81" s="19"/>
      <c r="D81" s="22"/>
      <c r="E81" s="22"/>
      <c r="F81" s="21"/>
    </row>
    <row r="82" spans="2:6" s="20" customFormat="1" x14ac:dyDescent="0.25">
      <c r="B82" s="19"/>
      <c r="C82" s="19"/>
      <c r="D82" s="22"/>
      <c r="E82" s="22"/>
      <c r="F82" s="21"/>
    </row>
    <row r="83" spans="2:6" s="20" customFormat="1" x14ac:dyDescent="0.25">
      <c r="B83" s="19"/>
      <c r="C83" s="19"/>
      <c r="D83" s="22"/>
      <c r="E83" s="22"/>
      <c r="F83" s="21"/>
    </row>
    <row r="84" spans="2:6" s="20" customFormat="1" x14ac:dyDescent="0.25">
      <c r="B84" s="19"/>
      <c r="C84" s="19"/>
      <c r="D84" s="22"/>
      <c r="E84" s="22"/>
      <c r="F84" s="21"/>
    </row>
    <row r="85" spans="2:6" s="20" customFormat="1" x14ac:dyDescent="0.25">
      <c r="B85" s="19"/>
      <c r="C85" s="19"/>
      <c r="D85" s="22"/>
      <c r="E85" s="22"/>
      <c r="F85" s="21"/>
    </row>
    <row r="86" spans="2:6" s="20" customFormat="1" x14ac:dyDescent="0.25">
      <c r="B86" s="19"/>
      <c r="C86" s="19"/>
      <c r="D86" s="22"/>
      <c r="E86" s="22"/>
      <c r="F86" s="21"/>
    </row>
    <row r="87" spans="2:6" s="20" customFormat="1" ht="72" customHeight="1" x14ac:dyDescent="0.25">
      <c r="B87" s="19"/>
      <c r="C87" s="19"/>
      <c r="D87" s="22"/>
      <c r="E87" s="22"/>
      <c r="F87" s="21"/>
    </row>
    <row r="88" spans="2:6" s="20" customFormat="1" x14ac:dyDescent="0.25">
      <c r="B88" s="19"/>
      <c r="C88" s="19"/>
      <c r="D88" s="22"/>
      <c r="E88" s="22"/>
      <c r="F88" s="21"/>
    </row>
    <row r="89" spans="2:6" s="20" customFormat="1" ht="58.9" customHeight="1" x14ac:dyDescent="0.25">
      <c r="B89" s="19"/>
      <c r="C89" s="19"/>
      <c r="D89" s="22"/>
      <c r="E89" s="22"/>
      <c r="F89" s="21"/>
    </row>
    <row r="90" spans="2:6" s="20" customFormat="1" x14ac:dyDescent="0.25">
      <c r="B90" s="19"/>
      <c r="C90" s="19"/>
      <c r="D90" s="22"/>
      <c r="E90" s="22"/>
      <c r="F90" s="21"/>
    </row>
    <row r="91" spans="2:6" s="20" customFormat="1" x14ac:dyDescent="0.25">
      <c r="B91" s="19"/>
      <c r="C91" s="19"/>
      <c r="D91" s="22"/>
      <c r="E91" s="22"/>
      <c r="F91" s="21"/>
    </row>
    <row r="92" spans="2:6" s="20" customFormat="1" x14ac:dyDescent="0.25">
      <c r="B92" s="19"/>
      <c r="C92" s="19"/>
      <c r="D92" s="22"/>
      <c r="E92" s="22"/>
      <c r="F92" s="21"/>
    </row>
    <row r="93" spans="2:6" s="20" customFormat="1" x14ac:dyDescent="0.25">
      <c r="B93" s="19"/>
      <c r="C93" s="19"/>
      <c r="D93" s="22"/>
      <c r="E93" s="22"/>
      <c r="F93" s="21"/>
    </row>
    <row r="94" spans="2:6" s="20" customFormat="1" x14ac:dyDescent="0.25">
      <c r="B94" s="19"/>
      <c r="C94" s="19"/>
      <c r="D94" s="22"/>
      <c r="E94" s="22"/>
      <c r="F94" s="21"/>
    </row>
    <row r="95" spans="2:6" s="20" customFormat="1" x14ac:dyDescent="0.25">
      <c r="B95" s="19"/>
      <c r="C95" s="19"/>
      <c r="D95" s="22"/>
      <c r="E95" s="22"/>
      <c r="F95" s="21"/>
    </row>
    <row r="96" spans="2:6" s="20" customFormat="1" x14ac:dyDescent="0.25">
      <c r="B96" s="19"/>
      <c r="C96" s="19"/>
      <c r="D96" s="22"/>
      <c r="E96" s="22"/>
      <c r="F96" s="21"/>
    </row>
    <row r="97" spans="2:6" s="20" customFormat="1" x14ac:dyDescent="0.25">
      <c r="B97" s="19"/>
      <c r="C97" s="19"/>
      <c r="D97" s="22"/>
      <c r="E97" s="22"/>
      <c r="F97" s="21"/>
    </row>
    <row r="98" spans="2:6" s="20" customFormat="1" x14ac:dyDescent="0.25">
      <c r="B98" s="19"/>
      <c r="C98" s="19"/>
      <c r="D98" s="22"/>
      <c r="E98" s="22"/>
      <c r="F98" s="21"/>
    </row>
    <row r="99" spans="2:6" s="20" customFormat="1" x14ac:dyDescent="0.25">
      <c r="B99" s="19"/>
      <c r="C99" s="19"/>
      <c r="D99" s="22"/>
      <c r="E99" s="22"/>
      <c r="F99" s="21"/>
    </row>
    <row r="100" spans="2:6" s="20" customFormat="1" x14ac:dyDescent="0.25">
      <c r="B100" s="19"/>
      <c r="C100" s="19"/>
      <c r="D100" s="22"/>
      <c r="E100" s="22"/>
      <c r="F100" s="21"/>
    </row>
    <row r="101" spans="2:6" s="20" customFormat="1" x14ac:dyDescent="0.25">
      <c r="B101" s="19"/>
      <c r="C101" s="19"/>
      <c r="D101" s="22"/>
      <c r="E101" s="22"/>
      <c r="F101" s="21"/>
    </row>
    <row r="102" spans="2:6" s="20" customFormat="1" x14ac:dyDescent="0.25">
      <c r="B102" s="19"/>
      <c r="C102" s="19"/>
      <c r="D102" s="22"/>
      <c r="E102" s="22"/>
      <c r="F102" s="21"/>
    </row>
    <row r="103" spans="2:6" s="20" customFormat="1" x14ac:dyDescent="0.25">
      <c r="B103" s="19"/>
      <c r="C103" s="19"/>
      <c r="D103" s="22"/>
      <c r="E103" s="22"/>
      <c r="F103" s="21"/>
    </row>
    <row r="104" spans="2:6" s="20" customFormat="1" x14ac:dyDescent="0.25">
      <c r="B104" s="19"/>
      <c r="C104" s="19"/>
      <c r="D104" s="22"/>
      <c r="E104" s="22"/>
      <c r="F104" s="21"/>
    </row>
    <row r="105" spans="2:6" s="20" customFormat="1" x14ac:dyDescent="0.25">
      <c r="B105" s="19"/>
      <c r="C105" s="19"/>
      <c r="D105" s="22"/>
      <c r="E105" s="22"/>
      <c r="F105" s="21"/>
    </row>
    <row r="106" spans="2:6" s="20" customFormat="1" x14ac:dyDescent="0.25">
      <c r="B106" s="19"/>
      <c r="C106" s="19"/>
      <c r="D106" s="22"/>
      <c r="E106" s="22"/>
      <c r="F106" s="21"/>
    </row>
    <row r="107" spans="2:6" s="20" customFormat="1" x14ac:dyDescent="0.25">
      <c r="B107" s="19"/>
      <c r="C107" s="19"/>
      <c r="D107" s="22"/>
      <c r="E107" s="22"/>
      <c r="F107" s="21"/>
    </row>
    <row r="108" spans="2:6" s="20" customFormat="1" x14ac:dyDescent="0.25">
      <c r="B108" s="19"/>
      <c r="C108" s="19"/>
      <c r="D108" s="22"/>
      <c r="E108" s="22"/>
      <c r="F108" s="21"/>
    </row>
    <row r="109" spans="2:6" s="20" customFormat="1" x14ac:dyDescent="0.25">
      <c r="B109" s="19"/>
      <c r="C109" s="19"/>
      <c r="D109" s="22"/>
      <c r="E109" s="22"/>
      <c r="F109" s="21"/>
    </row>
    <row r="110" spans="2:6" s="20" customFormat="1" x14ac:dyDescent="0.25">
      <c r="B110" s="19"/>
      <c r="C110" s="19"/>
      <c r="D110" s="22"/>
      <c r="E110" s="22"/>
      <c r="F110" s="21"/>
    </row>
    <row r="111" spans="2:6" s="20" customFormat="1" x14ac:dyDescent="0.25">
      <c r="B111" s="19"/>
      <c r="C111" s="19"/>
      <c r="D111" s="22"/>
      <c r="E111" s="22"/>
      <c r="F111" s="21"/>
    </row>
  </sheetData>
  <sheetProtection algorithmName="SHA-512" hashValue="fm7IKsuuDwCYpwRCcw37XJDTDrs2OYOGt+GF8cwhtWomFTgBTItYHsSe7sHogOAUwXijPfGQ4Crw1QoqCp+Dgg==" saltValue="591U1lcd+FDKF/vjl/vhjQ==" spinCount="100000" sheet="1" objects="1" scenarios="1" formatCells="0" formatColumns="0" formatRows="0" sort="0" autoFilter="0" pivotTables="0"/>
  <protectedRanges>
    <protectedRange sqref="G1:G1048576" name="Range2"/>
    <protectedRange sqref="D1:D1048576" name="Range1"/>
  </protectedRanges>
  <autoFilter ref="B3:F3" xr:uid="{432FA7C9-2CE4-47E9-97A2-40ECE8B4EE94}"/>
  <mergeCells count="18">
    <mergeCell ref="B2:F2"/>
    <mergeCell ref="B4:F4"/>
    <mergeCell ref="B5:F5"/>
    <mergeCell ref="B27:F27"/>
    <mergeCell ref="F32:F34"/>
    <mergeCell ref="F6:F13"/>
    <mergeCell ref="E6:E13"/>
    <mergeCell ref="F14:F18"/>
    <mergeCell ref="E14:E18"/>
    <mergeCell ref="E19:E21"/>
    <mergeCell ref="F19:F21"/>
    <mergeCell ref="E32:E34"/>
    <mergeCell ref="E22:E24"/>
    <mergeCell ref="F22:F24"/>
    <mergeCell ref="E25:E26"/>
    <mergeCell ref="F25:F26"/>
    <mergeCell ref="F28:F31"/>
    <mergeCell ref="E28:E31"/>
  </mergeCells>
  <phoneticPr fontId="1" type="noConversion"/>
  <conditionalFormatting sqref="D12:D13 E14">
    <cfRule type="containsText" dxfId="254" priority="145" operator="containsText" text="NA">
      <formula>NOT(ISERROR(SEARCH("NA",D12)))</formula>
    </cfRule>
    <cfRule type="containsText" dxfId="253" priority="146" operator="containsText" text="No">
      <formula>NOT(ISERROR(SEARCH("No",D12)))</formula>
    </cfRule>
    <cfRule type="containsText" dxfId="252" priority="147" operator="containsText" text="Yes">
      <formula>NOT(ISERROR(SEARCH("Yes",D12)))</formula>
    </cfRule>
  </conditionalFormatting>
  <conditionalFormatting sqref="E25">
    <cfRule type="containsText" dxfId="251" priority="133" operator="containsText" text="NA">
      <formula>NOT(ISERROR(SEARCH("NA",E25)))</formula>
    </cfRule>
    <cfRule type="containsText" dxfId="250" priority="134" operator="containsText" text="No">
      <formula>NOT(ISERROR(SEARCH("No",E25)))</formula>
    </cfRule>
    <cfRule type="containsText" dxfId="249" priority="135" operator="containsText" text="Yes">
      <formula>NOT(ISERROR(SEARCH("Yes",E25)))</formula>
    </cfRule>
  </conditionalFormatting>
  <conditionalFormatting sqref="E6">
    <cfRule type="containsText" dxfId="248" priority="130" operator="containsText" text="NA">
      <formula>NOT(ISERROR(SEARCH("NA",E6)))</formula>
    </cfRule>
    <cfRule type="containsText" dxfId="247" priority="131" operator="containsText" text="No">
      <formula>NOT(ISERROR(SEARCH("No",E6)))</formula>
    </cfRule>
    <cfRule type="containsText" dxfId="246" priority="132" operator="containsText" text="Yes">
      <formula>NOT(ISERROR(SEARCH("Yes",E6)))</formula>
    </cfRule>
  </conditionalFormatting>
  <conditionalFormatting sqref="E19">
    <cfRule type="containsText" dxfId="245" priority="115" operator="containsText" text="NA">
      <formula>NOT(ISERROR(SEARCH("NA",E19)))</formula>
    </cfRule>
    <cfRule type="containsText" dxfId="244" priority="116" operator="containsText" text="No">
      <formula>NOT(ISERROR(SEARCH("No",E19)))</formula>
    </cfRule>
    <cfRule type="containsText" dxfId="243" priority="117" operator="containsText" text="Yes">
      <formula>NOT(ISERROR(SEARCH("Yes",E19)))</formula>
    </cfRule>
  </conditionalFormatting>
  <conditionalFormatting sqref="E22">
    <cfRule type="containsText" dxfId="242" priority="109" operator="containsText" text="NA">
      <formula>NOT(ISERROR(SEARCH("NA",E22)))</formula>
    </cfRule>
    <cfRule type="containsText" dxfId="241" priority="110" operator="containsText" text="No">
      <formula>NOT(ISERROR(SEARCH("No",E22)))</formula>
    </cfRule>
    <cfRule type="containsText" dxfId="240" priority="111" operator="containsText" text="Yes">
      <formula>NOT(ISERROR(SEARCH("Yes",E22)))</formula>
    </cfRule>
  </conditionalFormatting>
  <conditionalFormatting sqref="E28">
    <cfRule type="containsText" dxfId="239" priority="103" operator="containsText" text="NA">
      <formula>NOT(ISERROR(SEARCH("NA",E28)))</formula>
    </cfRule>
    <cfRule type="containsText" dxfId="238" priority="104" operator="containsText" text="No">
      <formula>NOT(ISERROR(SEARCH("No",E28)))</formula>
    </cfRule>
    <cfRule type="containsText" dxfId="237" priority="105" operator="containsText" text="Yes">
      <formula>NOT(ISERROR(SEARCH("Yes",E28)))</formula>
    </cfRule>
  </conditionalFormatting>
  <conditionalFormatting sqref="E32">
    <cfRule type="containsText" dxfId="236" priority="100" operator="containsText" text="NA">
      <formula>NOT(ISERROR(SEARCH("NA",E32)))</formula>
    </cfRule>
    <cfRule type="containsText" dxfId="235" priority="101" operator="containsText" text="No">
      <formula>NOT(ISERROR(SEARCH("No",E32)))</formula>
    </cfRule>
    <cfRule type="containsText" dxfId="234" priority="102" operator="containsText" text="Yes">
      <formula>NOT(ISERROR(SEARCH("Yes",E32)))</formula>
    </cfRule>
  </conditionalFormatting>
  <conditionalFormatting sqref="E35">
    <cfRule type="containsText" dxfId="233" priority="85" operator="containsText" text="NA">
      <formula>NOT(ISERROR(SEARCH("NA",E35)))</formula>
    </cfRule>
    <cfRule type="containsText" dxfId="232" priority="86" operator="containsText" text="No">
      <formula>NOT(ISERROR(SEARCH("No",E35)))</formula>
    </cfRule>
    <cfRule type="containsText" dxfId="231" priority="87" operator="containsText" text="Yes">
      <formula>NOT(ISERROR(SEARCH("Yes",E35)))</formula>
    </cfRule>
  </conditionalFormatting>
  <conditionalFormatting sqref="E6:E35">
    <cfRule type="containsText" dxfId="230" priority="73" operator="containsText" text="Fail">
      <formula>NOT(ISERROR(SEARCH("Fail",E6)))</formula>
    </cfRule>
    <cfRule type="containsText" dxfId="229" priority="74" operator="containsText" text="Pass">
      <formula>NOT(ISERROR(SEARCH("Pass",E6)))</formula>
    </cfRule>
    <cfRule type="containsText" dxfId="228" priority="75" operator="containsText" text="Incomplete Self-Assessment">
      <formula>NOT(ISERROR(SEARCH("Incomplete Self-Assessment",E6)))</formula>
    </cfRule>
  </conditionalFormatting>
  <conditionalFormatting sqref="D6">
    <cfRule type="containsText" dxfId="227" priority="70" operator="containsText" text="NA">
      <formula>NOT(ISERROR(SEARCH("NA",D6)))</formula>
    </cfRule>
    <cfRule type="containsText" dxfId="226" priority="71" operator="containsText" text="No">
      <formula>NOT(ISERROR(SEARCH("No",D6)))</formula>
    </cfRule>
    <cfRule type="containsText" dxfId="225" priority="72" operator="containsText" text="Yes">
      <formula>NOT(ISERROR(SEARCH("Yes",D6)))</formula>
    </cfRule>
  </conditionalFormatting>
  <conditionalFormatting sqref="D7:D11">
    <cfRule type="containsText" dxfId="224" priority="67" operator="containsText" text="NA">
      <formula>NOT(ISERROR(SEARCH("NA",D7)))</formula>
    </cfRule>
    <cfRule type="containsText" dxfId="223" priority="68" operator="containsText" text="No">
      <formula>NOT(ISERROR(SEARCH("No",D7)))</formula>
    </cfRule>
    <cfRule type="containsText" dxfId="222" priority="69" operator="containsText" text="Yes">
      <formula>NOT(ISERROR(SEARCH("Yes",D7)))</formula>
    </cfRule>
  </conditionalFormatting>
  <conditionalFormatting sqref="D19">
    <cfRule type="containsText" dxfId="221" priority="61" operator="containsText" text="NA">
      <formula>NOT(ISERROR(SEARCH("NA",D19)))</formula>
    </cfRule>
    <cfRule type="containsText" dxfId="220" priority="62" operator="containsText" text="No">
      <formula>NOT(ISERROR(SEARCH("No",D19)))</formula>
    </cfRule>
    <cfRule type="containsText" dxfId="219" priority="63" operator="containsText" text="Yes">
      <formula>NOT(ISERROR(SEARCH("Yes",D19)))</formula>
    </cfRule>
  </conditionalFormatting>
  <conditionalFormatting sqref="D20">
    <cfRule type="containsText" dxfId="218" priority="58" operator="containsText" text="NA">
      <formula>NOT(ISERROR(SEARCH("NA",D20)))</formula>
    </cfRule>
    <cfRule type="containsText" dxfId="217" priority="59" operator="containsText" text="No">
      <formula>NOT(ISERROR(SEARCH("No",D20)))</formula>
    </cfRule>
    <cfRule type="containsText" dxfId="216" priority="60" operator="containsText" text="Yes">
      <formula>NOT(ISERROR(SEARCH("Yes",D20)))</formula>
    </cfRule>
  </conditionalFormatting>
  <conditionalFormatting sqref="D21">
    <cfRule type="containsText" dxfId="215" priority="55" operator="containsText" text="NA">
      <formula>NOT(ISERROR(SEARCH("NA",D21)))</formula>
    </cfRule>
    <cfRule type="containsText" dxfId="214" priority="56" operator="containsText" text="No">
      <formula>NOT(ISERROR(SEARCH("No",D21)))</formula>
    </cfRule>
    <cfRule type="containsText" dxfId="213" priority="57" operator="containsText" text="Yes">
      <formula>NOT(ISERROR(SEARCH("Yes",D21)))</formula>
    </cfRule>
  </conditionalFormatting>
  <conditionalFormatting sqref="D17">
    <cfRule type="containsText" dxfId="212" priority="52" operator="containsText" text="NA">
      <formula>NOT(ISERROR(SEARCH("NA",D17)))</formula>
    </cfRule>
    <cfRule type="containsText" dxfId="211" priority="53" operator="containsText" text="No">
      <formula>NOT(ISERROR(SEARCH("No",D17)))</formula>
    </cfRule>
    <cfRule type="containsText" dxfId="210" priority="54" operator="containsText" text="Yes">
      <formula>NOT(ISERROR(SEARCH("Yes",D17)))</formula>
    </cfRule>
  </conditionalFormatting>
  <conditionalFormatting sqref="D16">
    <cfRule type="containsText" dxfId="209" priority="49" operator="containsText" text="NA">
      <formula>NOT(ISERROR(SEARCH("NA",D16)))</formula>
    </cfRule>
    <cfRule type="containsText" dxfId="208" priority="50" operator="containsText" text="No">
      <formula>NOT(ISERROR(SEARCH("No",D16)))</formula>
    </cfRule>
    <cfRule type="containsText" dxfId="207" priority="51" operator="containsText" text="Yes">
      <formula>NOT(ISERROR(SEARCH("Yes",D16)))</formula>
    </cfRule>
  </conditionalFormatting>
  <conditionalFormatting sqref="D15">
    <cfRule type="containsText" dxfId="206" priority="46" operator="containsText" text="NA">
      <formula>NOT(ISERROR(SEARCH("NA",D15)))</formula>
    </cfRule>
    <cfRule type="containsText" dxfId="205" priority="47" operator="containsText" text="No">
      <formula>NOT(ISERROR(SEARCH("No",D15)))</formula>
    </cfRule>
    <cfRule type="containsText" dxfId="204" priority="48" operator="containsText" text="Yes">
      <formula>NOT(ISERROR(SEARCH("Yes",D15)))</formula>
    </cfRule>
  </conditionalFormatting>
  <conditionalFormatting sqref="D14">
    <cfRule type="containsText" dxfId="203" priority="43" operator="containsText" text="NA">
      <formula>NOT(ISERROR(SEARCH("NA",D14)))</formula>
    </cfRule>
    <cfRule type="containsText" dxfId="202" priority="44" operator="containsText" text="No">
      <formula>NOT(ISERROR(SEARCH("No",D14)))</formula>
    </cfRule>
    <cfRule type="containsText" dxfId="201" priority="45" operator="containsText" text="Yes">
      <formula>NOT(ISERROR(SEARCH("Yes",D14)))</formula>
    </cfRule>
  </conditionalFormatting>
  <conditionalFormatting sqref="D18">
    <cfRule type="containsText" dxfId="200" priority="40" operator="containsText" text="NA">
      <formula>NOT(ISERROR(SEARCH("NA",D18)))</formula>
    </cfRule>
    <cfRule type="containsText" dxfId="199" priority="41" operator="containsText" text="No">
      <formula>NOT(ISERROR(SEARCH("No",D18)))</formula>
    </cfRule>
    <cfRule type="containsText" dxfId="198" priority="42" operator="containsText" text="Yes">
      <formula>NOT(ISERROR(SEARCH("Yes",D18)))</formula>
    </cfRule>
  </conditionalFormatting>
  <conditionalFormatting sqref="D22">
    <cfRule type="containsText" dxfId="197" priority="37" operator="containsText" text="NA">
      <formula>NOT(ISERROR(SEARCH("NA",D22)))</formula>
    </cfRule>
    <cfRule type="containsText" dxfId="196" priority="38" operator="containsText" text="No">
      <formula>NOT(ISERROR(SEARCH("No",D22)))</formula>
    </cfRule>
    <cfRule type="containsText" dxfId="195" priority="39" operator="containsText" text="Yes">
      <formula>NOT(ISERROR(SEARCH("Yes",D22)))</formula>
    </cfRule>
  </conditionalFormatting>
  <conditionalFormatting sqref="D23">
    <cfRule type="containsText" dxfId="194" priority="34" operator="containsText" text="NA">
      <formula>NOT(ISERROR(SEARCH("NA",D23)))</formula>
    </cfRule>
    <cfRule type="containsText" dxfId="193" priority="35" operator="containsText" text="No">
      <formula>NOT(ISERROR(SEARCH("No",D23)))</formula>
    </cfRule>
    <cfRule type="containsText" dxfId="192" priority="36" operator="containsText" text="Yes">
      <formula>NOT(ISERROR(SEARCH("Yes",D23)))</formula>
    </cfRule>
  </conditionalFormatting>
  <conditionalFormatting sqref="D24">
    <cfRule type="containsText" dxfId="191" priority="31" operator="containsText" text="NA">
      <formula>NOT(ISERROR(SEARCH("NA",D24)))</formula>
    </cfRule>
    <cfRule type="containsText" dxfId="190" priority="32" operator="containsText" text="No">
      <formula>NOT(ISERROR(SEARCH("No",D24)))</formula>
    </cfRule>
    <cfRule type="containsText" dxfId="189" priority="33" operator="containsText" text="Yes">
      <formula>NOT(ISERROR(SEARCH("Yes",D24)))</formula>
    </cfRule>
  </conditionalFormatting>
  <conditionalFormatting sqref="D25">
    <cfRule type="containsText" dxfId="188" priority="28" operator="containsText" text="NA">
      <formula>NOT(ISERROR(SEARCH("NA",D25)))</formula>
    </cfRule>
    <cfRule type="containsText" dxfId="187" priority="29" operator="containsText" text="No">
      <formula>NOT(ISERROR(SEARCH("No",D25)))</formula>
    </cfRule>
    <cfRule type="containsText" dxfId="186" priority="30" operator="containsText" text="Yes">
      <formula>NOT(ISERROR(SEARCH("Yes",D25)))</formula>
    </cfRule>
  </conditionalFormatting>
  <conditionalFormatting sqref="D26">
    <cfRule type="containsText" dxfId="185" priority="25" operator="containsText" text="NA">
      <formula>NOT(ISERROR(SEARCH("NA",D26)))</formula>
    </cfRule>
    <cfRule type="containsText" dxfId="184" priority="26" operator="containsText" text="No">
      <formula>NOT(ISERROR(SEARCH("No",D26)))</formula>
    </cfRule>
    <cfRule type="containsText" dxfId="183" priority="27" operator="containsText" text="Yes">
      <formula>NOT(ISERROR(SEARCH("Yes",D26)))</formula>
    </cfRule>
  </conditionalFormatting>
  <conditionalFormatting sqref="D28">
    <cfRule type="containsText" dxfId="182" priority="22" operator="containsText" text="NA">
      <formula>NOT(ISERROR(SEARCH("NA",D28)))</formula>
    </cfRule>
    <cfRule type="containsText" dxfId="181" priority="23" operator="containsText" text="No">
      <formula>NOT(ISERROR(SEARCH("No",D28)))</formula>
    </cfRule>
    <cfRule type="containsText" dxfId="180" priority="24" operator="containsText" text="Yes">
      <formula>NOT(ISERROR(SEARCH("Yes",D28)))</formula>
    </cfRule>
  </conditionalFormatting>
  <conditionalFormatting sqref="D29">
    <cfRule type="containsText" dxfId="179" priority="19" operator="containsText" text="NA">
      <formula>NOT(ISERROR(SEARCH("NA",D29)))</formula>
    </cfRule>
    <cfRule type="containsText" dxfId="178" priority="20" operator="containsText" text="No">
      <formula>NOT(ISERROR(SEARCH("No",D29)))</formula>
    </cfRule>
    <cfRule type="containsText" dxfId="177" priority="21" operator="containsText" text="Yes">
      <formula>NOT(ISERROR(SEARCH("Yes",D29)))</formula>
    </cfRule>
  </conditionalFormatting>
  <conditionalFormatting sqref="D30">
    <cfRule type="containsText" dxfId="176" priority="16" operator="containsText" text="NA">
      <formula>NOT(ISERROR(SEARCH("NA",D30)))</formula>
    </cfRule>
    <cfRule type="containsText" dxfId="175" priority="17" operator="containsText" text="No">
      <formula>NOT(ISERROR(SEARCH("No",D30)))</formula>
    </cfRule>
    <cfRule type="containsText" dxfId="174" priority="18" operator="containsText" text="Yes">
      <formula>NOT(ISERROR(SEARCH("Yes",D30)))</formula>
    </cfRule>
  </conditionalFormatting>
  <conditionalFormatting sqref="D31">
    <cfRule type="containsText" dxfId="173" priority="13" operator="containsText" text="NA">
      <formula>NOT(ISERROR(SEARCH("NA",D31)))</formula>
    </cfRule>
    <cfRule type="containsText" dxfId="172" priority="14" operator="containsText" text="No">
      <formula>NOT(ISERROR(SEARCH("No",D31)))</formula>
    </cfRule>
    <cfRule type="containsText" dxfId="171" priority="15" operator="containsText" text="Yes">
      <formula>NOT(ISERROR(SEARCH("Yes",D31)))</formula>
    </cfRule>
  </conditionalFormatting>
  <conditionalFormatting sqref="D33">
    <cfRule type="containsText" dxfId="170" priority="10" operator="containsText" text="NA">
      <formula>NOT(ISERROR(SEARCH("NA",D33)))</formula>
    </cfRule>
    <cfRule type="containsText" dxfId="169" priority="11" operator="containsText" text="No">
      <formula>NOT(ISERROR(SEARCH("No",D33)))</formula>
    </cfRule>
    <cfRule type="containsText" dxfId="168" priority="12" operator="containsText" text="Yes">
      <formula>NOT(ISERROR(SEARCH("Yes",D33)))</formula>
    </cfRule>
  </conditionalFormatting>
  <conditionalFormatting sqref="D32">
    <cfRule type="containsText" dxfId="167" priority="7" operator="containsText" text="NA">
      <formula>NOT(ISERROR(SEARCH("NA",D32)))</formula>
    </cfRule>
    <cfRule type="containsText" dxfId="166" priority="8" operator="containsText" text="No">
      <formula>NOT(ISERROR(SEARCH("No",D32)))</formula>
    </cfRule>
    <cfRule type="containsText" dxfId="165" priority="9" operator="containsText" text="Yes">
      <formula>NOT(ISERROR(SEARCH("Yes",D32)))</formula>
    </cfRule>
  </conditionalFormatting>
  <conditionalFormatting sqref="D34">
    <cfRule type="containsText" dxfId="164" priority="4" operator="containsText" text="NA">
      <formula>NOT(ISERROR(SEARCH("NA",D34)))</formula>
    </cfRule>
    <cfRule type="containsText" dxfId="163" priority="5" operator="containsText" text="No">
      <formula>NOT(ISERROR(SEARCH("No",D34)))</formula>
    </cfRule>
    <cfRule type="containsText" dxfId="162" priority="6" operator="containsText" text="Yes">
      <formula>NOT(ISERROR(SEARCH("Yes",D34)))</formula>
    </cfRule>
  </conditionalFormatting>
  <conditionalFormatting sqref="D35">
    <cfRule type="containsText" dxfId="161" priority="1" operator="containsText" text="NA">
      <formula>NOT(ISERROR(SEARCH("NA",D35)))</formula>
    </cfRule>
    <cfRule type="containsText" dxfId="160" priority="2" operator="containsText" text="No">
      <formula>NOT(ISERROR(SEARCH("No",D35)))</formula>
    </cfRule>
    <cfRule type="containsText" dxfId="159" priority="3" operator="containsText" text="Yes">
      <formula>NOT(ISERROR(SEARCH("Yes",D35)))</formula>
    </cfRule>
  </conditionalFormatting>
  <dataValidations count="2">
    <dataValidation type="list" allowBlank="1" showInputMessage="1" showErrorMessage="1" sqref="D15:D18 D6:D13" xr:uid="{5A32B851-EA5D-4E95-87A4-07CC9C9AEE34}">
      <formula1>"Yes, No, NA"</formula1>
    </dataValidation>
    <dataValidation type="list" allowBlank="1" showInputMessage="1" showErrorMessage="1" sqref="D28:D35 D14 D19:D26" xr:uid="{B2D55DD0-2F2B-41E6-9252-95BA8FC7B235}">
      <formula1>"Yes, No"</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62550-4CD8-417C-96AF-E0EB883489A1}">
  <sheetPr codeName="Sheet3"/>
  <dimension ref="B2:J105"/>
  <sheetViews>
    <sheetView topLeftCell="A70" zoomScale="85" zoomScaleNormal="85" workbookViewId="0">
      <selection activeCell="E73" sqref="E73:E77"/>
    </sheetView>
  </sheetViews>
  <sheetFormatPr defaultColWidth="9.140625" defaultRowHeight="15" x14ac:dyDescent="0.25"/>
  <cols>
    <col min="1" max="1" width="2.140625" style="2" customWidth="1"/>
    <col min="2" max="2" width="20.5703125" style="19" customWidth="1"/>
    <col min="3" max="3" width="120.5703125" style="19" customWidth="1"/>
    <col min="4" max="5" width="15.5703125" style="22" customWidth="1"/>
    <col min="6" max="6" width="30.5703125" style="19" customWidth="1"/>
    <col min="7" max="10" width="8.85546875" style="20"/>
    <col min="11" max="16384" width="9.140625" style="2"/>
  </cols>
  <sheetData>
    <row r="2" spans="2:6" ht="20.25" x14ac:dyDescent="0.25">
      <c r="B2" s="99" t="s">
        <v>87</v>
      </c>
      <c r="C2" s="99"/>
      <c r="D2" s="99"/>
      <c r="E2" s="99"/>
      <c r="F2" s="99"/>
    </row>
    <row r="3" spans="2:6" s="20" customFormat="1" ht="18" x14ac:dyDescent="0.25">
      <c r="B3" s="14" t="s">
        <v>1</v>
      </c>
      <c r="C3" s="14" t="s">
        <v>0</v>
      </c>
      <c r="D3" s="15" t="s">
        <v>13</v>
      </c>
      <c r="E3" s="15" t="s">
        <v>203</v>
      </c>
      <c r="F3" s="14" t="s">
        <v>264</v>
      </c>
    </row>
    <row r="4" spans="2:6" s="20" customFormat="1" ht="15" customHeight="1" x14ac:dyDescent="0.25">
      <c r="B4" s="106" t="s">
        <v>88</v>
      </c>
      <c r="C4" s="106"/>
      <c r="D4" s="106"/>
      <c r="E4" s="106"/>
      <c r="F4" s="106"/>
    </row>
    <row r="5" spans="2:6" s="20" customFormat="1" ht="15" customHeight="1" x14ac:dyDescent="0.25">
      <c r="B5" s="107" t="s">
        <v>96</v>
      </c>
      <c r="C5" s="107"/>
      <c r="D5" s="107"/>
      <c r="E5" s="107"/>
      <c r="F5" s="107"/>
    </row>
    <row r="6" spans="2:6" ht="14.45" customHeight="1" x14ac:dyDescent="0.25">
      <c r="B6" s="35" t="s">
        <v>69</v>
      </c>
      <c r="C6" s="35" t="s">
        <v>268</v>
      </c>
      <c r="D6" s="12"/>
      <c r="E6" s="105" t="str">
        <f>IF(OR(D6="",D7="",D8=""),"Incomplete Self-Assessment",IF(AND(D6="Yes",D7="Yes",D8="Yes"),"Pass","Fail"))</f>
        <v>Incomplete Self-Assessment</v>
      </c>
      <c r="F6" s="95" t="s">
        <v>274</v>
      </c>
    </row>
    <row r="7" spans="2:6" ht="40.5" x14ac:dyDescent="0.25">
      <c r="B7" s="35" t="s">
        <v>70</v>
      </c>
      <c r="C7" s="35" t="s">
        <v>275</v>
      </c>
      <c r="D7" s="12"/>
      <c r="E7" s="105"/>
      <c r="F7" s="95"/>
    </row>
    <row r="8" spans="2:6" s="20" customFormat="1" ht="54" x14ac:dyDescent="0.25">
      <c r="B8" s="35" t="s">
        <v>71</v>
      </c>
      <c r="C8" s="35" t="s">
        <v>270</v>
      </c>
      <c r="D8" s="12"/>
      <c r="E8" s="105"/>
      <c r="F8" s="95"/>
    </row>
    <row r="9" spans="2:6" s="20" customFormat="1" x14ac:dyDescent="0.25">
      <c r="B9" s="107" t="s">
        <v>97</v>
      </c>
      <c r="C9" s="107"/>
      <c r="D9" s="107"/>
      <c r="E9" s="107"/>
      <c r="F9" s="107"/>
    </row>
    <row r="10" spans="2:6" s="20" customFormat="1" x14ac:dyDescent="0.25">
      <c r="B10" s="35" t="s">
        <v>72</v>
      </c>
      <c r="C10" s="35" t="s">
        <v>269</v>
      </c>
      <c r="D10" s="43"/>
      <c r="E10" s="105" t="str">
        <f>IF(OR(D10="",D11="",D12=""),"Incomplete Self-Assessment",IF(AND(D10="Yes",D11="Yes",D12="Yes"),"Pass","Fail"))</f>
        <v>Incomplete Self-Assessment</v>
      </c>
      <c r="F10" s="95" t="s">
        <v>274</v>
      </c>
    </row>
    <row r="11" spans="2:6" s="20" customFormat="1" ht="40.5" x14ac:dyDescent="0.25">
      <c r="B11" s="35" t="s">
        <v>73</v>
      </c>
      <c r="C11" s="35" t="s">
        <v>276</v>
      </c>
      <c r="D11" s="43"/>
      <c r="E11" s="105"/>
      <c r="F11" s="95"/>
    </row>
    <row r="12" spans="2:6" s="20" customFormat="1" ht="54" x14ac:dyDescent="0.25">
      <c r="B12" s="35" t="s">
        <v>74</v>
      </c>
      <c r="C12" s="35" t="s">
        <v>271</v>
      </c>
      <c r="D12" s="43"/>
      <c r="E12" s="105"/>
      <c r="F12" s="95"/>
    </row>
    <row r="13" spans="2:6" s="20" customFormat="1" x14ac:dyDescent="0.25">
      <c r="B13" s="107" t="s">
        <v>272</v>
      </c>
      <c r="C13" s="107"/>
      <c r="D13" s="107"/>
      <c r="E13" s="107"/>
      <c r="F13" s="107"/>
    </row>
    <row r="14" spans="2:6" s="20" customFormat="1" ht="50.1" customHeight="1" x14ac:dyDescent="0.25">
      <c r="B14" s="35" t="s">
        <v>273</v>
      </c>
      <c r="C14" s="35" t="s">
        <v>387</v>
      </c>
      <c r="D14" s="43"/>
      <c r="E14" s="46" t="str">
        <f>IF(D14="","Incomplete Self-Assessment",IF(D14="Yes","Pass","Fail"))</f>
        <v>Incomplete Self-Assessment</v>
      </c>
      <c r="F14" s="37" t="s">
        <v>498</v>
      </c>
    </row>
    <row r="15" spans="2:6" s="20" customFormat="1" ht="27" x14ac:dyDescent="0.25">
      <c r="B15" s="35" t="s">
        <v>497</v>
      </c>
      <c r="C15" s="35" t="s">
        <v>508</v>
      </c>
      <c r="D15" s="43"/>
      <c r="E15" s="104" t="str">
        <f>IF(OR(D15="",D16=""),"Incomplete Self-Assessment",IF(AND(D15="Yes",D16="Yes"),"Pass","Fail"))</f>
        <v>Incomplete Self-Assessment</v>
      </c>
      <c r="F15" s="95" t="s">
        <v>499</v>
      </c>
    </row>
    <row r="16" spans="2:6" s="20" customFormat="1" ht="27" x14ac:dyDescent="0.25">
      <c r="B16" s="35" t="s">
        <v>496</v>
      </c>
      <c r="C16" s="35" t="s">
        <v>509</v>
      </c>
      <c r="D16" s="43"/>
      <c r="E16" s="104"/>
      <c r="F16" s="95"/>
    </row>
    <row r="17" spans="2:6" s="20" customFormat="1" x14ac:dyDescent="0.25">
      <c r="B17" s="106" t="s">
        <v>277</v>
      </c>
      <c r="C17" s="106"/>
      <c r="D17" s="106"/>
      <c r="E17" s="106"/>
      <c r="F17" s="106"/>
    </row>
    <row r="18" spans="2:6" s="20" customFormat="1" ht="15" customHeight="1" x14ac:dyDescent="0.25">
      <c r="B18" s="107" t="s">
        <v>278</v>
      </c>
      <c r="C18" s="107"/>
      <c r="D18" s="107"/>
      <c r="E18" s="107"/>
      <c r="F18" s="107"/>
    </row>
    <row r="19" spans="2:6" s="20" customFormat="1" ht="24.95" customHeight="1" x14ac:dyDescent="0.25">
      <c r="B19" s="35" t="s">
        <v>75</v>
      </c>
      <c r="C19" s="35" t="s">
        <v>279</v>
      </c>
      <c r="D19" s="12"/>
      <c r="E19" s="104" t="str">
        <f>IF(OR(D19="",D20="",D21="",D22="",D23="",D24=""),"Incomplete Self-Assessment",IF(AND(D19="Yes",D20="Yes",D21="Yes",D22="Yes",D23="Yes",D24="Yes"),"Pass","Fail"))</f>
        <v>Incomplete Self-Assessment</v>
      </c>
      <c r="F19" s="95" t="s">
        <v>280</v>
      </c>
    </row>
    <row r="20" spans="2:6" s="20" customFormat="1" ht="27" x14ac:dyDescent="0.25">
      <c r="B20" s="35" t="s">
        <v>76</v>
      </c>
      <c r="C20" s="35" t="s">
        <v>510</v>
      </c>
      <c r="D20" s="12"/>
      <c r="E20" s="104"/>
      <c r="F20" s="95"/>
    </row>
    <row r="21" spans="2:6" s="20" customFormat="1" ht="54" x14ac:dyDescent="0.25">
      <c r="B21" s="35" t="s">
        <v>77</v>
      </c>
      <c r="C21" s="35" t="s">
        <v>511</v>
      </c>
      <c r="D21" s="12"/>
      <c r="E21" s="104"/>
      <c r="F21" s="95"/>
    </row>
    <row r="22" spans="2:6" s="20" customFormat="1" ht="27" x14ac:dyDescent="0.25">
      <c r="B22" s="35" t="s">
        <v>78</v>
      </c>
      <c r="C22" s="35" t="s">
        <v>512</v>
      </c>
      <c r="D22" s="12"/>
      <c r="E22" s="104"/>
      <c r="F22" s="95"/>
    </row>
    <row r="23" spans="2:6" s="20" customFormat="1" ht="27" x14ac:dyDescent="0.25">
      <c r="B23" s="35" t="s">
        <v>79</v>
      </c>
      <c r="C23" s="35" t="s">
        <v>513</v>
      </c>
      <c r="D23" s="12"/>
      <c r="E23" s="104"/>
      <c r="F23" s="95"/>
    </row>
    <row r="24" spans="2:6" s="20" customFormat="1" ht="54" x14ac:dyDescent="0.25">
      <c r="B24" s="35" t="s">
        <v>80</v>
      </c>
      <c r="C24" s="35" t="s">
        <v>386</v>
      </c>
      <c r="D24" s="12"/>
      <c r="E24" s="104"/>
      <c r="F24" s="95"/>
    </row>
    <row r="25" spans="2:6" s="20" customFormat="1" x14ac:dyDescent="0.25">
      <c r="B25" s="106" t="s">
        <v>281</v>
      </c>
      <c r="C25" s="106"/>
      <c r="D25" s="106"/>
      <c r="E25" s="106"/>
      <c r="F25" s="106"/>
    </row>
    <row r="26" spans="2:6" s="20" customFormat="1" x14ac:dyDescent="0.25">
      <c r="B26" s="107" t="s">
        <v>282</v>
      </c>
      <c r="C26" s="107"/>
      <c r="D26" s="107"/>
      <c r="E26" s="107"/>
      <c r="F26" s="107"/>
    </row>
    <row r="27" spans="2:6" s="20" customFormat="1" ht="54" x14ac:dyDescent="0.25">
      <c r="B27" s="35" t="s">
        <v>284</v>
      </c>
      <c r="C27" s="35" t="s">
        <v>283</v>
      </c>
      <c r="D27" s="12"/>
      <c r="E27" s="45" t="str">
        <f>IF(D27="","Incomplete Self-Assessment",IF(D27="Yes","Pass","Fail"))</f>
        <v>Incomplete Self-Assessment</v>
      </c>
      <c r="F27" s="35" t="s">
        <v>7</v>
      </c>
    </row>
    <row r="28" spans="2:6" s="20" customFormat="1" ht="27" x14ac:dyDescent="0.25">
      <c r="B28" s="35" t="s">
        <v>285</v>
      </c>
      <c r="C28" s="35" t="s">
        <v>286</v>
      </c>
      <c r="D28" s="12"/>
      <c r="E28" s="104" t="str">
        <f>IF(OR(D28="",D29="",D30="",D31="",D32="",D33="",D34="",D35="",D36=""),"Incomplete Self-Assessment",IF(AND(D28="Yes",D29="Yes",D30="Yes",D31="Yes",D32="Yes",D33="Yes",D34="Yes",D35="Yes",D36="Yes"),"Pass","Fail"))</f>
        <v>Incomplete Self-Assessment</v>
      </c>
      <c r="F28" s="95" t="s">
        <v>303</v>
      </c>
    </row>
    <row r="29" spans="2:6" s="20" customFormat="1" ht="40.5" x14ac:dyDescent="0.25">
      <c r="B29" s="35" t="s">
        <v>287</v>
      </c>
      <c r="C29" s="35" t="s">
        <v>288</v>
      </c>
      <c r="D29" s="12"/>
      <c r="E29" s="104"/>
      <c r="F29" s="95"/>
    </row>
    <row r="30" spans="2:6" s="20" customFormat="1" ht="27" x14ac:dyDescent="0.25">
      <c r="B30" s="35" t="s">
        <v>296</v>
      </c>
      <c r="C30" s="35" t="s">
        <v>289</v>
      </c>
      <c r="D30" s="12"/>
      <c r="E30" s="104"/>
      <c r="F30" s="95"/>
    </row>
    <row r="31" spans="2:6" s="20" customFormat="1" ht="27" x14ac:dyDescent="0.25">
      <c r="B31" s="35" t="s">
        <v>297</v>
      </c>
      <c r="C31" s="35" t="s">
        <v>290</v>
      </c>
      <c r="D31" s="12"/>
      <c r="E31" s="104"/>
      <c r="F31" s="95"/>
    </row>
    <row r="32" spans="2:6" s="20" customFormat="1" ht="27" x14ac:dyDescent="0.25">
      <c r="B32" s="35" t="s">
        <v>298</v>
      </c>
      <c r="C32" s="35" t="s">
        <v>291</v>
      </c>
      <c r="D32" s="12"/>
      <c r="E32" s="104"/>
      <c r="F32" s="95"/>
    </row>
    <row r="33" spans="2:6" s="20" customFormat="1" ht="40.5" x14ac:dyDescent="0.25">
      <c r="B33" s="35" t="s">
        <v>299</v>
      </c>
      <c r="C33" s="35" t="s">
        <v>292</v>
      </c>
      <c r="D33" s="12"/>
      <c r="E33" s="104"/>
      <c r="F33" s="95"/>
    </row>
    <row r="34" spans="2:6" s="20" customFormat="1" ht="27" x14ac:dyDescent="0.25">
      <c r="B34" s="35" t="s">
        <v>300</v>
      </c>
      <c r="C34" s="35" t="s">
        <v>293</v>
      </c>
      <c r="D34" s="12"/>
      <c r="E34" s="104"/>
      <c r="F34" s="95"/>
    </row>
    <row r="35" spans="2:6" s="20" customFormat="1" ht="40.5" x14ac:dyDescent="0.25">
      <c r="B35" s="35" t="s">
        <v>301</v>
      </c>
      <c r="C35" s="35" t="s">
        <v>294</v>
      </c>
      <c r="D35" s="12"/>
      <c r="E35" s="104"/>
      <c r="F35" s="95"/>
    </row>
    <row r="36" spans="2:6" s="20" customFormat="1" ht="27" x14ac:dyDescent="0.25">
      <c r="B36" s="35" t="s">
        <v>302</v>
      </c>
      <c r="C36" s="35" t="s">
        <v>295</v>
      </c>
      <c r="D36" s="12"/>
      <c r="E36" s="104"/>
      <c r="F36" s="95"/>
    </row>
    <row r="37" spans="2:6" s="20" customFormat="1" x14ac:dyDescent="0.25">
      <c r="B37" s="107" t="s">
        <v>477</v>
      </c>
      <c r="C37" s="107"/>
      <c r="D37" s="107"/>
      <c r="E37" s="107"/>
      <c r="F37" s="107"/>
    </row>
    <row r="38" spans="2:6" s="20" customFormat="1" ht="27" x14ac:dyDescent="0.25">
      <c r="B38" s="35" t="s">
        <v>305</v>
      </c>
      <c r="C38" s="35" t="s">
        <v>304</v>
      </c>
      <c r="D38" s="12"/>
      <c r="E38" s="104" t="str">
        <f>IF(OR(D38="",D39=""),"Incomplete Self-Assessment",IF(AND(D38="Yes",D39="Yes"),"Pass","Fail"))</f>
        <v>Incomplete Self-Assessment</v>
      </c>
      <c r="F38" s="95" t="s">
        <v>8</v>
      </c>
    </row>
    <row r="39" spans="2:6" s="20" customFormat="1" ht="40.5" x14ac:dyDescent="0.25">
      <c r="B39" s="35" t="s">
        <v>307</v>
      </c>
      <c r="C39" s="35" t="s">
        <v>306</v>
      </c>
      <c r="D39" s="12"/>
      <c r="E39" s="104"/>
      <c r="F39" s="95"/>
    </row>
    <row r="40" spans="2:6" s="20" customFormat="1" ht="27" x14ac:dyDescent="0.25">
      <c r="B40" s="35" t="s">
        <v>311</v>
      </c>
      <c r="C40" s="35" t="s">
        <v>310</v>
      </c>
      <c r="D40" s="12"/>
      <c r="E40" s="104" t="str">
        <f>IF(OR(D40="",D41="",D42=""),"Incomplete Self-Assessment",IF(AND(D40="Yes",D41="Yes",D42="Yes"),"Pass","Fail"))</f>
        <v>Incomplete Self-Assessment</v>
      </c>
      <c r="F40" s="95" t="s">
        <v>314</v>
      </c>
    </row>
    <row r="41" spans="2:6" s="20" customFormat="1" ht="40.5" x14ac:dyDescent="0.25">
      <c r="B41" s="35" t="s">
        <v>312</v>
      </c>
      <c r="C41" s="35" t="s">
        <v>309</v>
      </c>
      <c r="D41" s="12"/>
      <c r="E41" s="104"/>
      <c r="F41" s="95"/>
    </row>
    <row r="42" spans="2:6" s="20" customFormat="1" ht="27" x14ac:dyDescent="0.25">
      <c r="B42" s="35" t="s">
        <v>313</v>
      </c>
      <c r="C42" s="35" t="s">
        <v>308</v>
      </c>
      <c r="D42" s="12"/>
      <c r="E42" s="104"/>
      <c r="F42" s="95"/>
    </row>
    <row r="43" spans="2:6" s="20" customFormat="1" ht="37.5" customHeight="1" x14ac:dyDescent="0.25">
      <c r="B43" s="35" t="s">
        <v>315</v>
      </c>
      <c r="C43" s="35" t="s">
        <v>316</v>
      </c>
      <c r="D43" s="12"/>
      <c r="E43" s="104" t="str">
        <f>IF(OR(D43="",D44="",D45="",D46="",D47=""),"Incomplete Self-Assessment",IF(AND(D43="Yes",D44="Yes",D45="Yes",D46="Yes",D47="Yes"),"Pass","Fail"))</f>
        <v>Incomplete Self-Assessment</v>
      </c>
      <c r="F43" s="95" t="s">
        <v>325</v>
      </c>
    </row>
    <row r="44" spans="2:6" s="20" customFormat="1" ht="27" x14ac:dyDescent="0.25">
      <c r="B44" s="35" t="s">
        <v>320</v>
      </c>
      <c r="C44" s="35" t="s">
        <v>317</v>
      </c>
      <c r="D44" s="12"/>
      <c r="E44" s="104"/>
      <c r="F44" s="95"/>
    </row>
    <row r="45" spans="2:6" s="20" customFormat="1" ht="40.5" x14ac:dyDescent="0.25">
      <c r="B45" s="35" t="s">
        <v>321</v>
      </c>
      <c r="C45" s="35" t="s">
        <v>318</v>
      </c>
      <c r="D45" s="12"/>
      <c r="E45" s="104"/>
      <c r="F45" s="95"/>
    </row>
    <row r="46" spans="2:6" s="20" customFormat="1" ht="40.5" x14ac:dyDescent="0.25">
      <c r="B46" s="35" t="s">
        <v>322</v>
      </c>
      <c r="C46" s="35" t="s">
        <v>319</v>
      </c>
      <c r="D46" s="12"/>
      <c r="E46" s="104"/>
      <c r="F46" s="95"/>
    </row>
    <row r="47" spans="2:6" s="20" customFormat="1" ht="27" x14ac:dyDescent="0.25">
      <c r="B47" s="35" t="s">
        <v>323</v>
      </c>
      <c r="C47" s="35" t="s">
        <v>324</v>
      </c>
      <c r="D47" s="12"/>
      <c r="E47" s="104"/>
      <c r="F47" s="95"/>
    </row>
    <row r="48" spans="2:6" s="20" customFormat="1" ht="14.45" customHeight="1" x14ac:dyDescent="0.25">
      <c r="B48" s="35" t="s">
        <v>326</v>
      </c>
      <c r="C48" s="35" t="s">
        <v>335</v>
      </c>
      <c r="D48" s="12"/>
      <c r="E48" s="104" t="str">
        <f>IF(OR(D48="",D49="",D50="",D51="",D52="",D53="",D54="",D55="",D56="",D57="",D58=""),"Incomplete Self-Assessment",IF(AND(D48="Yes",D49="Yes",D50="Yes",D51="Yes",D52="Yes",D53="Yes",D54="Yes",D55="Yes",D56="Yes",D57="Yes",D58="Yes"),"Pass","Fail"))</f>
        <v>Incomplete Self-Assessment</v>
      </c>
      <c r="F48" s="95" t="s">
        <v>9</v>
      </c>
    </row>
    <row r="49" spans="2:6" s="20" customFormat="1" ht="27" x14ac:dyDescent="0.25">
      <c r="B49" s="35" t="s">
        <v>327</v>
      </c>
      <c r="C49" s="35" t="s">
        <v>338</v>
      </c>
      <c r="D49" s="12"/>
      <c r="E49" s="104"/>
      <c r="F49" s="95"/>
    </row>
    <row r="50" spans="2:6" s="20" customFormat="1" ht="27" x14ac:dyDescent="0.25">
      <c r="B50" s="35" t="s">
        <v>328</v>
      </c>
      <c r="C50" s="35" t="s">
        <v>339</v>
      </c>
      <c r="D50" s="12"/>
      <c r="E50" s="104"/>
      <c r="F50" s="95"/>
    </row>
    <row r="51" spans="2:6" s="20" customFormat="1" ht="27" x14ac:dyDescent="0.25">
      <c r="B51" s="35" t="s">
        <v>329</v>
      </c>
      <c r="C51" s="35" t="s">
        <v>340</v>
      </c>
      <c r="D51" s="12"/>
      <c r="E51" s="104"/>
      <c r="F51" s="95"/>
    </row>
    <row r="52" spans="2:6" s="20" customFormat="1" ht="27" x14ac:dyDescent="0.25">
      <c r="B52" s="35" t="s">
        <v>330</v>
      </c>
      <c r="C52" s="35" t="s">
        <v>341</v>
      </c>
      <c r="D52" s="12"/>
      <c r="E52" s="104"/>
      <c r="F52" s="95"/>
    </row>
    <row r="53" spans="2:6" s="20" customFormat="1" ht="27" x14ac:dyDescent="0.25">
      <c r="B53" s="35" t="s">
        <v>331</v>
      </c>
      <c r="C53" s="35" t="s">
        <v>342</v>
      </c>
      <c r="D53" s="12"/>
      <c r="E53" s="104"/>
      <c r="F53" s="95"/>
    </row>
    <row r="54" spans="2:6" s="20" customFormat="1" ht="27" x14ac:dyDescent="0.25">
      <c r="B54" s="35" t="s">
        <v>332</v>
      </c>
      <c r="C54" s="35" t="s">
        <v>343</v>
      </c>
      <c r="D54" s="12"/>
      <c r="E54" s="104"/>
      <c r="F54" s="95"/>
    </row>
    <row r="55" spans="2:6" s="20" customFormat="1" x14ac:dyDescent="0.25">
      <c r="B55" s="35" t="s">
        <v>333</v>
      </c>
      <c r="C55" s="35" t="s">
        <v>344</v>
      </c>
      <c r="D55" s="12"/>
      <c r="E55" s="104"/>
      <c r="F55" s="95"/>
    </row>
    <row r="56" spans="2:6" s="20" customFormat="1" ht="27" x14ac:dyDescent="0.25">
      <c r="B56" s="35" t="s">
        <v>334</v>
      </c>
      <c r="C56" s="35" t="s">
        <v>345</v>
      </c>
      <c r="D56" s="12"/>
      <c r="E56" s="104"/>
      <c r="F56" s="95"/>
    </row>
    <row r="57" spans="2:6" s="20" customFormat="1" ht="40.5" x14ac:dyDescent="0.25">
      <c r="B57" s="35" t="s">
        <v>336</v>
      </c>
      <c r="C57" s="35" t="s">
        <v>346</v>
      </c>
      <c r="D57" s="12"/>
      <c r="E57" s="104"/>
      <c r="F57" s="95"/>
    </row>
    <row r="58" spans="2:6" s="20" customFormat="1" ht="27" x14ac:dyDescent="0.25">
      <c r="B58" s="35" t="s">
        <v>337</v>
      </c>
      <c r="C58" s="35" t="s">
        <v>347</v>
      </c>
      <c r="D58" s="12"/>
      <c r="E58" s="104"/>
      <c r="F58" s="95"/>
    </row>
    <row r="59" spans="2:6" s="20" customFormat="1" ht="27" x14ac:dyDescent="0.25">
      <c r="B59" s="35" t="s">
        <v>348</v>
      </c>
      <c r="C59" s="35" t="s">
        <v>351</v>
      </c>
      <c r="D59" s="12"/>
      <c r="E59" s="104" t="str">
        <f>IF(OR(D59="",D60="",D61=""),"Incomplete Self-Assessment",IF(AND(D59="Yes",D60="Yes",D61="Yes"),"Pass","Fail"))</f>
        <v>Incomplete Self-Assessment</v>
      </c>
      <c r="F59" s="95" t="s">
        <v>10</v>
      </c>
    </row>
    <row r="60" spans="2:6" s="20" customFormat="1" x14ac:dyDescent="0.25">
      <c r="B60" s="35" t="s">
        <v>349</v>
      </c>
      <c r="C60" s="35" t="s">
        <v>352</v>
      </c>
      <c r="D60" s="12"/>
      <c r="E60" s="104"/>
      <c r="F60" s="95"/>
    </row>
    <row r="61" spans="2:6" s="20" customFormat="1" x14ac:dyDescent="0.25">
      <c r="B61" s="35" t="s">
        <v>350</v>
      </c>
      <c r="C61" s="35" t="s">
        <v>353</v>
      </c>
      <c r="D61" s="12"/>
      <c r="E61" s="104"/>
      <c r="F61" s="95"/>
    </row>
    <row r="62" spans="2:6" s="20" customFormat="1" x14ac:dyDescent="0.25">
      <c r="B62" s="107" t="s">
        <v>354</v>
      </c>
      <c r="C62" s="107"/>
      <c r="D62" s="107"/>
      <c r="E62" s="107"/>
      <c r="F62" s="107"/>
    </row>
    <row r="63" spans="2:6" s="20" customFormat="1" ht="27" x14ac:dyDescent="0.25">
      <c r="B63" s="35" t="s">
        <v>355</v>
      </c>
      <c r="C63" s="35" t="s">
        <v>361</v>
      </c>
      <c r="D63" s="12"/>
      <c r="E63" s="104" t="str">
        <f>IF(OR(D63="",D64=""),"Incomplete Self-Assessment",IF(D63="Yes","Pass","Fail"))</f>
        <v>Incomplete Self-Assessment</v>
      </c>
      <c r="F63" s="95" t="s">
        <v>363</v>
      </c>
    </row>
    <row r="64" spans="2:6" s="20" customFormat="1" ht="27" x14ac:dyDescent="0.25">
      <c r="B64" s="35" t="s">
        <v>356</v>
      </c>
      <c r="C64" s="35" t="s">
        <v>357</v>
      </c>
      <c r="D64" s="12"/>
      <c r="E64" s="104"/>
      <c r="F64" s="95"/>
    </row>
    <row r="65" spans="2:6" ht="24.95" customHeight="1" x14ac:dyDescent="0.25">
      <c r="B65" s="35" t="s">
        <v>358</v>
      </c>
      <c r="C65" s="35" t="s">
        <v>362</v>
      </c>
      <c r="D65" s="12"/>
      <c r="E65" s="104" t="str">
        <f>IF(OR(D65="",D66=""),"Incomplete Self-Assessment",IF(D65="Yes","Pass","Fail"))</f>
        <v>Incomplete Self-Assessment</v>
      </c>
      <c r="F65" s="95" t="s">
        <v>364</v>
      </c>
    </row>
    <row r="66" spans="2:6" ht="27" x14ac:dyDescent="0.25">
      <c r="B66" s="35" t="s">
        <v>359</v>
      </c>
      <c r="C66" s="35" t="s">
        <v>360</v>
      </c>
      <c r="D66" s="12"/>
      <c r="E66" s="104"/>
      <c r="F66" s="95"/>
    </row>
    <row r="67" spans="2:6" ht="24.95" customHeight="1" x14ac:dyDescent="0.25">
      <c r="B67" s="35" t="s">
        <v>365</v>
      </c>
      <c r="C67" s="35" t="s">
        <v>514</v>
      </c>
      <c r="D67" s="12"/>
      <c r="E67" s="104" t="str">
        <f>IF(OR(D67="",D68="",D69="",D70=""),"Incomplete Self-Assessment",IF(AND(D67="Yes",D68="Yes",D69="Yes"),"Pass","Fail"))</f>
        <v>Incomplete Self-Assessment</v>
      </c>
      <c r="F67" s="95" t="s">
        <v>370</v>
      </c>
    </row>
    <row r="68" spans="2:6" ht="27" x14ac:dyDescent="0.25">
      <c r="B68" s="35" t="s">
        <v>367</v>
      </c>
      <c r="C68" s="35" t="s">
        <v>515</v>
      </c>
      <c r="D68" s="12"/>
      <c r="E68" s="104"/>
      <c r="F68" s="95"/>
    </row>
    <row r="69" spans="2:6" ht="27" x14ac:dyDescent="0.25">
      <c r="B69" s="35" t="s">
        <v>368</v>
      </c>
      <c r="C69" s="35" t="s">
        <v>516</v>
      </c>
      <c r="D69" s="12"/>
      <c r="E69" s="104"/>
      <c r="F69" s="95"/>
    </row>
    <row r="70" spans="2:6" ht="27" x14ac:dyDescent="0.25">
      <c r="B70" s="35" t="s">
        <v>369</v>
      </c>
      <c r="C70" s="35" t="s">
        <v>366</v>
      </c>
      <c r="D70" s="12"/>
      <c r="E70" s="104"/>
      <c r="F70" s="95"/>
    </row>
    <row r="71" spans="2:6" ht="40.5" x14ac:dyDescent="0.25">
      <c r="B71" s="35" t="s">
        <v>372</v>
      </c>
      <c r="C71" s="35" t="s">
        <v>371</v>
      </c>
      <c r="D71" s="12"/>
      <c r="E71" s="45" t="str">
        <f>IF(D71="","Incomplete Self-Assessment",IF(D71="Yes","Pass","Fail"))</f>
        <v>Incomplete Self-Assessment</v>
      </c>
      <c r="F71" s="37" t="s">
        <v>373</v>
      </c>
    </row>
    <row r="72" spans="2:6" x14ac:dyDescent="0.25">
      <c r="B72" s="107" t="s">
        <v>374</v>
      </c>
      <c r="C72" s="107"/>
      <c r="D72" s="107"/>
      <c r="E72" s="107"/>
      <c r="F72" s="107"/>
    </row>
    <row r="73" spans="2:6" ht="14.45" customHeight="1" x14ac:dyDescent="0.25">
      <c r="B73" s="35" t="s">
        <v>375</v>
      </c>
      <c r="C73" s="35" t="s">
        <v>376</v>
      </c>
      <c r="D73" s="12"/>
      <c r="E73" s="104" t="str">
        <f>IF(OR(D73="",D74="",D75="",D76="",D77=""),"Incomplete Self-Assessment",IF(AND(D73="Yes",D74="Yes",D75="Yes",D76="Yes",D77="Yes"),"Pass","Fail"))</f>
        <v>Incomplete Self-Assessment</v>
      </c>
      <c r="F73" s="95" t="s">
        <v>385</v>
      </c>
    </row>
    <row r="74" spans="2:6" ht="27" x14ac:dyDescent="0.25">
      <c r="B74" s="35" t="s">
        <v>377</v>
      </c>
      <c r="C74" s="35" t="s">
        <v>381</v>
      </c>
      <c r="D74" s="12"/>
      <c r="E74" s="104"/>
      <c r="F74" s="95"/>
    </row>
    <row r="75" spans="2:6" ht="27" x14ac:dyDescent="0.25">
      <c r="B75" s="35" t="s">
        <v>378</v>
      </c>
      <c r="C75" s="35" t="s">
        <v>382</v>
      </c>
      <c r="D75" s="12"/>
      <c r="E75" s="104"/>
      <c r="F75" s="95"/>
    </row>
    <row r="76" spans="2:6" ht="27" x14ac:dyDescent="0.25">
      <c r="B76" s="35" t="s">
        <v>379</v>
      </c>
      <c r="C76" s="35" t="s">
        <v>383</v>
      </c>
      <c r="D76" s="12"/>
      <c r="E76" s="104"/>
      <c r="F76" s="95"/>
    </row>
    <row r="77" spans="2:6" ht="27" x14ac:dyDescent="0.25">
      <c r="B77" s="35" t="s">
        <v>380</v>
      </c>
      <c r="C77" s="35" t="s">
        <v>384</v>
      </c>
      <c r="D77" s="12"/>
      <c r="E77" s="104"/>
      <c r="F77" s="95"/>
    </row>
    <row r="78" spans="2:6" ht="27" x14ac:dyDescent="0.25">
      <c r="B78" s="35" t="s">
        <v>389</v>
      </c>
      <c r="C78" s="35" t="s">
        <v>388</v>
      </c>
      <c r="D78" s="12"/>
      <c r="E78" s="45" t="str">
        <f>IF(D78="","Incomplete Self-Assessment",IF(D78="Yes","Pass","Fail"))</f>
        <v>Incomplete Self-Assessment</v>
      </c>
      <c r="F78" s="35" t="s">
        <v>11</v>
      </c>
    </row>
    <row r="79" spans="2:6" x14ac:dyDescent="0.25">
      <c r="B79" s="107" t="s">
        <v>390</v>
      </c>
      <c r="C79" s="107"/>
      <c r="D79" s="107"/>
      <c r="E79" s="107"/>
      <c r="F79" s="107"/>
    </row>
    <row r="80" spans="2:6" ht="14.45" customHeight="1" x14ac:dyDescent="0.25">
      <c r="B80" s="35" t="s">
        <v>392</v>
      </c>
      <c r="C80" s="35" t="s">
        <v>391</v>
      </c>
      <c r="D80" s="12"/>
      <c r="E80" s="104" t="str">
        <f>IF(OR(D80="",D81="",D82="",D83="",D84="",D85="",D86="",D87="",D88="",D89="",D90="",D91="",D92="",D93="",D94=""),"Incomplete Self-Assessment",IF(AND(D80="Yes",D81="Yes",D82="Yes",D83="Yes",D84="Yes",D85="Yes",D86="Yes",D87="Yes",D88="Yes",D89="Yes",D90="Yes",D91="Yes",D92="Yes",D93="Yes",D94="Yes"),"Pass","Fail"))</f>
        <v>Incomplete Self-Assessment</v>
      </c>
      <c r="F80" s="95" t="s">
        <v>419</v>
      </c>
    </row>
    <row r="81" spans="2:6" x14ac:dyDescent="0.25">
      <c r="B81" s="35" t="s">
        <v>394</v>
      </c>
      <c r="C81" s="35" t="s">
        <v>393</v>
      </c>
      <c r="D81" s="12"/>
      <c r="E81" s="104"/>
      <c r="F81" s="95"/>
    </row>
    <row r="82" spans="2:6" x14ac:dyDescent="0.25">
      <c r="B82" s="35" t="s">
        <v>395</v>
      </c>
      <c r="C82" s="35" t="s">
        <v>396</v>
      </c>
      <c r="D82" s="12"/>
      <c r="E82" s="104"/>
      <c r="F82" s="95"/>
    </row>
    <row r="83" spans="2:6" ht="27" x14ac:dyDescent="0.25">
      <c r="B83" s="35" t="s">
        <v>403</v>
      </c>
      <c r="C83" s="35" t="s">
        <v>397</v>
      </c>
      <c r="D83" s="12"/>
      <c r="E83" s="104"/>
      <c r="F83" s="95"/>
    </row>
    <row r="84" spans="2:6" ht="27" x14ac:dyDescent="0.25">
      <c r="B84" s="35" t="s">
        <v>404</v>
      </c>
      <c r="C84" s="35" t="s">
        <v>398</v>
      </c>
      <c r="D84" s="12"/>
      <c r="E84" s="104"/>
      <c r="F84" s="95"/>
    </row>
    <row r="85" spans="2:6" ht="27" x14ac:dyDescent="0.25">
      <c r="B85" s="35" t="s">
        <v>405</v>
      </c>
      <c r="C85" s="35" t="s">
        <v>399</v>
      </c>
      <c r="D85" s="12"/>
      <c r="E85" s="104"/>
      <c r="F85" s="95"/>
    </row>
    <row r="86" spans="2:6" ht="27" x14ac:dyDescent="0.25">
      <c r="B86" s="35" t="s">
        <v>406</v>
      </c>
      <c r="C86" s="35" t="s">
        <v>400</v>
      </c>
      <c r="D86" s="12"/>
      <c r="E86" s="104"/>
      <c r="F86" s="95"/>
    </row>
    <row r="87" spans="2:6" ht="27" x14ac:dyDescent="0.25">
      <c r="B87" s="35" t="s">
        <v>407</v>
      </c>
      <c r="C87" s="35" t="s">
        <v>401</v>
      </c>
      <c r="D87" s="12"/>
      <c r="E87" s="104"/>
      <c r="F87" s="95"/>
    </row>
    <row r="88" spans="2:6" x14ac:dyDescent="0.25">
      <c r="B88" s="35" t="s">
        <v>408</v>
      </c>
      <c r="C88" s="35" t="s">
        <v>402</v>
      </c>
      <c r="D88" s="12"/>
      <c r="E88" s="104"/>
      <c r="F88" s="95"/>
    </row>
    <row r="89" spans="2:6" x14ac:dyDescent="0.25">
      <c r="B89" s="35" t="s">
        <v>409</v>
      </c>
      <c r="C89" s="35" t="s">
        <v>517</v>
      </c>
      <c r="D89" s="12"/>
      <c r="E89" s="104"/>
      <c r="F89" s="95"/>
    </row>
    <row r="90" spans="2:6" ht="27" x14ac:dyDescent="0.25">
      <c r="B90" s="35" t="s">
        <v>410</v>
      </c>
      <c r="C90" s="35" t="s">
        <v>518</v>
      </c>
      <c r="D90" s="12"/>
      <c r="E90" s="104"/>
      <c r="F90" s="95"/>
    </row>
    <row r="91" spans="2:6" ht="27" x14ac:dyDescent="0.25">
      <c r="B91" s="35" t="s">
        <v>411</v>
      </c>
      <c r="C91" s="35" t="s">
        <v>519</v>
      </c>
      <c r="D91" s="12"/>
      <c r="E91" s="104"/>
      <c r="F91" s="95"/>
    </row>
    <row r="92" spans="2:6" ht="27" x14ac:dyDescent="0.25">
      <c r="B92" s="35" t="s">
        <v>412</v>
      </c>
      <c r="C92" s="35" t="s">
        <v>520</v>
      </c>
      <c r="D92" s="12"/>
      <c r="E92" s="104"/>
      <c r="F92" s="95"/>
    </row>
    <row r="93" spans="2:6" ht="27" x14ac:dyDescent="0.25">
      <c r="B93" s="35" t="s">
        <v>413</v>
      </c>
      <c r="C93" s="35" t="s">
        <v>521</v>
      </c>
      <c r="D93" s="12"/>
      <c r="E93" s="104"/>
      <c r="F93" s="95"/>
    </row>
    <row r="94" spans="2:6" ht="27" x14ac:dyDescent="0.25">
      <c r="B94" s="35" t="s">
        <v>414</v>
      </c>
      <c r="C94" s="35" t="s">
        <v>522</v>
      </c>
      <c r="D94" s="12"/>
      <c r="E94" s="104"/>
      <c r="F94" s="95"/>
    </row>
    <row r="95" spans="2:6" x14ac:dyDescent="0.25">
      <c r="B95" s="35" t="s">
        <v>415</v>
      </c>
      <c r="C95" s="35" t="s">
        <v>416</v>
      </c>
      <c r="D95" s="12"/>
      <c r="E95" s="104" t="str">
        <f>IF(OR(D95="",D96=""),"Incomplete Self-Assessment",IF(AND(D95="Yes",D96="Yes"),"Pass","Fail"))</f>
        <v>Incomplete Self-Assessment</v>
      </c>
      <c r="F95" s="95" t="s">
        <v>419</v>
      </c>
    </row>
    <row r="96" spans="2:6" ht="40.5" x14ac:dyDescent="0.25">
      <c r="B96" s="35" t="s">
        <v>418</v>
      </c>
      <c r="C96" s="35" t="s">
        <v>417</v>
      </c>
      <c r="D96" s="12"/>
      <c r="E96" s="104"/>
      <c r="F96" s="95"/>
    </row>
    <row r="97" spans="2:6" ht="27" x14ac:dyDescent="0.25">
      <c r="B97" s="35" t="s">
        <v>421</v>
      </c>
      <c r="C97" s="35" t="s">
        <v>420</v>
      </c>
      <c r="D97" s="12"/>
      <c r="E97" s="45" t="str">
        <f>IF(D97="","Incomplete Self-Assessment",IF(D97="Yes","Pass","Fail"))</f>
        <v>Incomplete Self-Assessment</v>
      </c>
      <c r="F97" s="37" t="s">
        <v>422</v>
      </c>
    </row>
    <row r="98" spans="2:6" ht="26.45" customHeight="1" x14ac:dyDescent="0.25">
      <c r="B98" s="35" t="s">
        <v>423</v>
      </c>
      <c r="C98" s="35" t="s">
        <v>424</v>
      </c>
      <c r="D98" s="12"/>
      <c r="E98" s="104" t="str">
        <f>IF(OR(D98="",D99=""),"Incomplete Self-Assessment",IF(AND(D98="Yes",D99="Yes"),"Pass","Fail"))</f>
        <v>Incomplete Self-Assessment</v>
      </c>
      <c r="F98" s="95" t="s">
        <v>523</v>
      </c>
    </row>
    <row r="99" spans="2:6" ht="27" x14ac:dyDescent="0.25">
      <c r="B99" s="35" t="s">
        <v>426</v>
      </c>
      <c r="C99" s="35" t="s">
        <v>425</v>
      </c>
      <c r="D99" s="12"/>
      <c r="E99" s="104"/>
      <c r="F99" s="95"/>
    </row>
    <row r="100" spans="2:6" ht="54" x14ac:dyDescent="0.25">
      <c r="B100" s="35" t="s">
        <v>427</v>
      </c>
      <c r="C100" s="35" t="s">
        <v>436</v>
      </c>
      <c r="D100" s="12"/>
      <c r="E100" s="104" t="str">
        <f>IF(OR(D100="",D101="",D102="",D103="",D104=""),"Incomplete Self-Assessment",IF(AND(D100="Yes",D101="Yes",D102="Yes",D103="Yes",D104="Yes"),"Pass","Fail"))</f>
        <v>Incomplete Self-Assessment</v>
      </c>
      <c r="F100" s="95" t="s">
        <v>12</v>
      </c>
    </row>
    <row r="101" spans="2:6" x14ac:dyDescent="0.25">
      <c r="B101" s="35" t="s">
        <v>428</v>
      </c>
      <c r="C101" s="35" t="s">
        <v>432</v>
      </c>
      <c r="D101" s="12"/>
      <c r="E101" s="104"/>
      <c r="F101" s="95"/>
    </row>
    <row r="102" spans="2:6" x14ac:dyDescent="0.25">
      <c r="B102" s="35" t="s">
        <v>429</v>
      </c>
      <c r="C102" s="35" t="s">
        <v>433</v>
      </c>
      <c r="D102" s="12"/>
      <c r="E102" s="104"/>
      <c r="F102" s="95"/>
    </row>
    <row r="103" spans="2:6" x14ac:dyDescent="0.25">
      <c r="B103" s="35" t="s">
        <v>430</v>
      </c>
      <c r="C103" s="35" t="s">
        <v>434</v>
      </c>
      <c r="D103" s="12"/>
      <c r="E103" s="104"/>
      <c r="F103" s="95"/>
    </row>
    <row r="104" spans="2:6" ht="27" x14ac:dyDescent="0.25">
      <c r="B104" s="35" t="s">
        <v>431</v>
      </c>
      <c r="C104" s="35" t="s">
        <v>435</v>
      </c>
      <c r="D104" s="12"/>
      <c r="E104" s="104"/>
      <c r="F104" s="95"/>
    </row>
    <row r="105" spans="2:6" ht="27" x14ac:dyDescent="0.25">
      <c r="B105" s="35" t="s">
        <v>437</v>
      </c>
      <c r="C105" s="35" t="s">
        <v>438</v>
      </c>
      <c r="D105" s="12"/>
      <c r="E105" s="45" t="str">
        <f>IF(D105="","Incomplete Self-Assessment",IF(D105="Yes","Pass","Fail"))</f>
        <v>Incomplete Self-Assessment</v>
      </c>
      <c r="F105" s="37" t="s">
        <v>439</v>
      </c>
    </row>
  </sheetData>
  <sheetProtection algorithmName="SHA-512" hashValue="t/pC4iuCVt9ammhziEhPrDf1pjjWrpf2HWmDN1R9KVJX2IerhT/6FIvnRx3Y5CNsfr+YI6C2oE3cPRJoEGpbUw==" saltValue="ieAWeT/vWPcbrpXNpouerg==" spinCount="100000" sheet="1" objects="1" scenarios="1" formatCells="0" formatColumns="0" formatRows="0" sort="0" autoFilter="0" pivotTables="0"/>
  <protectedRanges>
    <protectedRange sqref="G1:G1048576" name="Range2"/>
    <protectedRange sqref="D1:D1048576" name="Range1"/>
  </protectedRanges>
  <autoFilter ref="B3:F3" xr:uid="{4E0D4BBE-D0B4-49F4-9A38-AB9080A84D41}"/>
  <mergeCells count="49">
    <mergeCell ref="B2:F2"/>
    <mergeCell ref="F63:F64"/>
    <mergeCell ref="F65:F66"/>
    <mergeCell ref="B62:F62"/>
    <mergeCell ref="F6:F8"/>
    <mergeCell ref="F10:F12"/>
    <mergeCell ref="B4:F4"/>
    <mergeCell ref="B17:F17"/>
    <mergeCell ref="B5:F5"/>
    <mergeCell ref="B9:F9"/>
    <mergeCell ref="F38:F39"/>
    <mergeCell ref="B26:F26"/>
    <mergeCell ref="B37:F37"/>
    <mergeCell ref="B25:F25"/>
    <mergeCell ref="F19:F24"/>
    <mergeCell ref="E19:E24"/>
    <mergeCell ref="F95:F96"/>
    <mergeCell ref="E95:E96"/>
    <mergeCell ref="E98:E99"/>
    <mergeCell ref="F98:F99"/>
    <mergeCell ref="F100:F104"/>
    <mergeCell ref="E100:E104"/>
    <mergeCell ref="B79:F79"/>
    <mergeCell ref="F73:F77"/>
    <mergeCell ref="B72:F72"/>
    <mergeCell ref="E73:E77"/>
    <mergeCell ref="E80:E94"/>
    <mergeCell ref="F80:F94"/>
    <mergeCell ref="B18:F18"/>
    <mergeCell ref="E6:E8"/>
    <mergeCell ref="E10:E12"/>
    <mergeCell ref="B13:F13"/>
    <mergeCell ref="F15:F16"/>
    <mergeCell ref="E15:E16"/>
    <mergeCell ref="E43:E47"/>
    <mergeCell ref="F43:F47"/>
    <mergeCell ref="F48:F58"/>
    <mergeCell ref="E48:E58"/>
    <mergeCell ref="E28:E36"/>
    <mergeCell ref="F28:F36"/>
    <mergeCell ref="E38:E39"/>
    <mergeCell ref="F40:F42"/>
    <mergeCell ref="E40:E42"/>
    <mergeCell ref="E59:E61"/>
    <mergeCell ref="F59:F61"/>
    <mergeCell ref="E63:E64"/>
    <mergeCell ref="E65:E66"/>
    <mergeCell ref="F67:F70"/>
    <mergeCell ref="E67:E70"/>
  </mergeCells>
  <phoneticPr fontId="1" type="noConversion"/>
  <conditionalFormatting sqref="D6:D8">
    <cfRule type="containsText" dxfId="158" priority="176" operator="containsText" text="NA">
      <formula>NOT(ISERROR(SEARCH("NA",D6)))</formula>
    </cfRule>
    <cfRule type="containsText" dxfId="157" priority="177" operator="containsText" text="No">
      <formula>NOT(ISERROR(SEARCH("No",D6)))</formula>
    </cfRule>
    <cfRule type="containsText" dxfId="156" priority="178" operator="containsText" text="Yes">
      <formula>NOT(ISERROR(SEARCH("Yes",D6)))</formula>
    </cfRule>
  </conditionalFormatting>
  <conditionalFormatting sqref="E14">
    <cfRule type="containsText" dxfId="155" priority="167" operator="containsText" text="NA">
      <formula>NOT(ISERROR(SEARCH("NA",E14)))</formula>
    </cfRule>
    <cfRule type="containsText" dxfId="154" priority="168" operator="containsText" text="No">
      <formula>NOT(ISERROR(SEARCH("No",E14)))</formula>
    </cfRule>
    <cfRule type="containsText" dxfId="153" priority="169" operator="containsText" text="Yes">
      <formula>NOT(ISERROR(SEARCH("Yes",E14)))</formula>
    </cfRule>
  </conditionalFormatting>
  <conditionalFormatting sqref="E10">
    <cfRule type="containsText" dxfId="152" priority="173" operator="containsText" text="NA">
      <formula>NOT(ISERROR(SEARCH("NA",E10)))</formula>
    </cfRule>
    <cfRule type="containsText" dxfId="151" priority="174" operator="containsText" text="No">
      <formula>NOT(ISERROR(SEARCH("No",E10)))</formula>
    </cfRule>
    <cfRule type="containsText" dxfId="150" priority="175" operator="containsText" text="Yes">
      <formula>NOT(ISERROR(SEARCH("Yes",E10)))</formula>
    </cfRule>
  </conditionalFormatting>
  <conditionalFormatting sqref="E6">
    <cfRule type="containsText" dxfId="149" priority="179" operator="containsText" text="NA">
      <formula>NOT(ISERROR(SEARCH("NA",E6)))</formula>
    </cfRule>
    <cfRule type="containsText" dxfId="148" priority="180" operator="containsText" text="No">
      <formula>NOT(ISERROR(SEARCH("No",E6)))</formula>
    </cfRule>
    <cfRule type="containsText" dxfId="147" priority="181" operator="containsText" text="Yes">
      <formula>NOT(ISERROR(SEARCH("Yes",E6)))</formula>
    </cfRule>
  </conditionalFormatting>
  <conditionalFormatting sqref="E19">
    <cfRule type="containsText" dxfId="146" priority="161" operator="containsText" text="NA">
      <formula>NOT(ISERROR(SEARCH("NA",E19)))</formula>
    </cfRule>
    <cfRule type="containsText" dxfId="145" priority="162" operator="containsText" text="No">
      <formula>NOT(ISERROR(SEARCH("No",E19)))</formula>
    </cfRule>
    <cfRule type="containsText" dxfId="144" priority="163" operator="containsText" text="Yes">
      <formula>NOT(ISERROR(SEARCH("Yes",E19)))</formula>
    </cfRule>
  </conditionalFormatting>
  <conditionalFormatting sqref="D19:D24">
    <cfRule type="containsText" dxfId="143" priority="158" operator="containsText" text="NA">
      <formula>NOT(ISERROR(SEARCH("NA",D19)))</formula>
    </cfRule>
    <cfRule type="containsText" dxfId="142" priority="159" operator="containsText" text="No">
      <formula>NOT(ISERROR(SEARCH("No",D19)))</formula>
    </cfRule>
    <cfRule type="containsText" dxfId="141" priority="160" operator="containsText" text="Yes">
      <formula>NOT(ISERROR(SEARCH("Yes",D19)))</formula>
    </cfRule>
  </conditionalFormatting>
  <conditionalFormatting sqref="D27">
    <cfRule type="containsText" dxfId="140" priority="155" operator="containsText" text="NA">
      <formula>NOT(ISERROR(SEARCH("NA",D27)))</formula>
    </cfRule>
    <cfRule type="containsText" dxfId="139" priority="156" operator="containsText" text="No">
      <formula>NOT(ISERROR(SEARCH("No",D27)))</formula>
    </cfRule>
    <cfRule type="containsText" dxfId="138" priority="157" operator="containsText" text="Yes">
      <formula>NOT(ISERROR(SEARCH("Yes",D27)))</formula>
    </cfRule>
  </conditionalFormatting>
  <conditionalFormatting sqref="E27">
    <cfRule type="containsText" dxfId="137" priority="152" operator="containsText" text="NA">
      <formula>NOT(ISERROR(SEARCH("NA",E27)))</formula>
    </cfRule>
    <cfRule type="containsText" dxfId="136" priority="153" operator="containsText" text="No">
      <formula>NOT(ISERROR(SEARCH("No",E27)))</formula>
    </cfRule>
    <cfRule type="containsText" dxfId="135" priority="154" operator="containsText" text="Yes">
      <formula>NOT(ISERROR(SEARCH("Yes",E27)))</formula>
    </cfRule>
  </conditionalFormatting>
  <conditionalFormatting sqref="E28">
    <cfRule type="containsText" dxfId="134" priority="149" operator="containsText" text="NA">
      <formula>NOT(ISERROR(SEARCH("NA",E28)))</formula>
    </cfRule>
    <cfRule type="containsText" dxfId="133" priority="150" operator="containsText" text="No">
      <formula>NOT(ISERROR(SEARCH("No",E28)))</formula>
    </cfRule>
    <cfRule type="containsText" dxfId="132" priority="151" operator="containsText" text="Yes">
      <formula>NOT(ISERROR(SEARCH("Yes",E28)))</formula>
    </cfRule>
  </conditionalFormatting>
  <conditionalFormatting sqref="D28">
    <cfRule type="containsText" dxfId="131" priority="146" operator="containsText" text="NA">
      <formula>NOT(ISERROR(SEARCH("NA",D28)))</formula>
    </cfRule>
    <cfRule type="containsText" dxfId="130" priority="147" operator="containsText" text="No">
      <formula>NOT(ISERROR(SEARCH("No",D28)))</formula>
    </cfRule>
    <cfRule type="containsText" dxfId="129" priority="148" operator="containsText" text="Yes">
      <formula>NOT(ISERROR(SEARCH("Yes",D28)))</formula>
    </cfRule>
  </conditionalFormatting>
  <conditionalFormatting sqref="D29:D36">
    <cfRule type="containsText" dxfId="128" priority="137" operator="containsText" text="NA">
      <formula>NOT(ISERROR(SEARCH("NA",D29)))</formula>
    </cfRule>
    <cfRule type="containsText" dxfId="127" priority="138" operator="containsText" text="No">
      <formula>NOT(ISERROR(SEARCH("No",D29)))</formula>
    </cfRule>
    <cfRule type="containsText" dxfId="126" priority="139" operator="containsText" text="Yes">
      <formula>NOT(ISERROR(SEARCH("Yes",D29)))</formula>
    </cfRule>
  </conditionalFormatting>
  <conditionalFormatting sqref="E38">
    <cfRule type="containsText" dxfId="125" priority="134" operator="containsText" text="NA">
      <formula>NOT(ISERROR(SEARCH("NA",E38)))</formula>
    </cfRule>
    <cfRule type="containsText" dxfId="124" priority="135" operator="containsText" text="No">
      <formula>NOT(ISERROR(SEARCH("No",E38)))</formula>
    </cfRule>
    <cfRule type="containsText" dxfId="123" priority="136" operator="containsText" text="Yes">
      <formula>NOT(ISERROR(SEARCH("Yes",E38)))</formula>
    </cfRule>
  </conditionalFormatting>
  <conditionalFormatting sqref="D38:D39">
    <cfRule type="containsText" dxfId="122" priority="131" operator="containsText" text="NA">
      <formula>NOT(ISERROR(SEARCH("NA",D38)))</formula>
    </cfRule>
    <cfRule type="containsText" dxfId="121" priority="132" operator="containsText" text="No">
      <formula>NOT(ISERROR(SEARCH("No",D38)))</formula>
    </cfRule>
    <cfRule type="containsText" dxfId="120" priority="133" operator="containsText" text="Yes">
      <formula>NOT(ISERROR(SEARCH("Yes",D38)))</formula>
    </cfRule>
  </conditionalFormatting>
  <conditionalFormatting sqref="E40">
    <cfRule type="containsText" dxfId="119" priority="128" operator="containsText" text="NA">
      <formula>NOT(ISERROR(SEARCH("NA",E40)))</formula>
    </cfRule>
    <cfRule type="containsText" dxfId="118" priority="129" operator="containsText" text="No">
      <formula>NOT(ISERROR(SEARCH("No",E40)))</formula>
    </cfRule>
    <cfRule type="containsText" dxfId="117" priority="130" operator="containsText" text="Yes">
      <formula>NOT(ISERROR(SEARCH("Yes",E40)))</formula>
    </cfRule>
  </conditionalFormatting>
  <conditionalFormatting sqref="D40:D42">
    <cfRule type="containsText" dxfId="116" priority="125" operator="containsText" text="NA">
      <formula>NOT(ISERROR(SEARCH("NA",D40)))</formula>
    </cfRule>
    <cfRule type="containsText" dxfId="115" priority="126" operator="containsText" text="No">
      <formula>NOT(ISERROR(SEARCH("No",D40)))</formula>
    </cfRule>
    <cfRule type="containsText" dxfId="114" priority="127" operator="containsText" text="Yes">
      <formula>NOT(ISERROR(SEARCH("Yes",D40)))</formula>
    </cfRule>
  </conditionalFormatting>
  <conditionalFormatting sqref="E43">
    <cfRule type="containsText" dxfId="113" priority="122" operator="containsText" text="NA">
      <formula>NOT(ISERROR(SEARCH("NA",E43)))</formula>
    </cfRule>
    <cfRule type="containsText" dxfId="112" priority="123" operator="containsText" text="No">
      <formula>NOT(ISERROR(SEARCH("No",E43)))</formula>
    </cfRule>
    <cfRule type="containsText" dxfId="111" priority="124" operator="containsText" text="Yes">
      <formula>NOT(ISERROR(SEARCH("Yes",E43)))</formula>
    </cfRule>
  </conditionalFormatting>
  <conditionalFormatting sqref="D43:D47">
    <cfRule type="containsText" dxfId="110" priority="119" operator="containsText" text="NA">
      <formula>NOT(ISERROR(SEARCH("NA",D43)))</formula>
    </cfRule>
    <cfRule type="containsText" dxfId="109" priority="120" operator="containsText" text="No">
      <formula>NOT(ISERROR(SEARCH("No",D43)))</formula>
    </cfRule>
    <cfRule type="containsText" dxfId="108" priority="121" operator="containsText" text="Yes">
      <formula>NOT(ISERROR(SEARCH("Yes",D43)))</formula>
    </cfRule>
  </conditionalFormatting>
  <conditionalFormatting sqref="E48">
    <cfRule type="containsText" dxfId="107" priority="116" operator="containsText" text="NA">
      <formula>NOT(ISERROR(SEARCH("NA",E48)))</formula>
    </cfRule>
    <cfRule type="containsText" dxfId="106" priority="117" operator="containsText" text="No">
      <formula>NOT(ISERROR(SEARCH("No",E48)))</formula>
    </cfRule>
    <cfRule type="containsText" dxfId="105" priority="118" operator="containsText" text="Yes">
      <formula>NOT(ISERROR(SEARCH("Yes",E48)))</formula>
    </cfRule>
  </conditionalFormatting>
  <conditionalFormatting sqref="D48:D58">
    <cfRule type="containsText" dxfId="104" priority="113" operator="containsText" text="NA">
      <formula>NOT(ISERROR(SEARCH("NA",D48)))</formula>
    </cfRule>
    <cfRule type="containsText" dxfId="103" priority="114" operator="containsText" text="No">
      <formula>NOT(ISERROR(SEARCH("No",D48)))</formula>
    </cfRule>
    <cfRule type="containsText" dxfId="102" priority="115" operator="containsText" text="Yes">
      <formula>NOT(ISERROR(SEARCH("Yes",D48)))</formula>
    </cfRule>
  </conditionalFormatting>
  <conditionalFormatting sqref="E59">
    <cfRule type="containsText" dxfId="101" priority="110" operator="containsText" text="NA">
      <formula>NOT(ISERROR(SEARCH("NA",E59)))</formula>
    </cfRule>
    <cfRule type="containsText" dxfId="100" priority="111" operator="containsText" text="No">
      <formula>NOT(ISERROR(SEARCH("No",E59)))</formula>
    </cfRule>
    <cfRule type="containsText" dxfId="99" priority="112" operator="containsText" text="Yes">
      <formula>NOT(ISERROR(SEARCH("Yes",E59)))</formula>
    </cfRule>
  </conditionalFormatting>
  <conditionalFormatting sqref="D59:D61">
    <cfRule type="containsText" dxfId="98" priority="107" operator="containsText" text="NA">
      <formula>NOT(ISERROR(SEARCH("NA",D59)))</formula>
    </cfRule>
    <cfRule type="containsText" dxfId="97" priority="108" operator="containsText" text="No">
      <formula>NOT(ISERROR(SEARCH("No",D59)))</formula>
    </cfRule>
    <cfRule type="containsText" dxfId="96" priority="109" operator="containsText" text="Yes">
      <formula>NOT(ISERROR(SEARCH("Yes",D59)))</formula>
    </cfRule>
  </conditionalFormatting>
  <conditionalFormatting sqref="E63">
    <cfRule type="containsText" dxfId="95" priority="104" operator="containsText" text="NA">
      <formula>NOT(ISERROR(SEARCH("NA",E63)))</formula>
    </cfRule>
    <cfRule type="containsText" dxfId="94" priority="105" operator="containsText" text="No">
      <formula>NOT(ISERROR(SEARCH("No",E63)))</formula>
    </cfRule>
    <cfRule type="containsText" dxfId="93" priority="106" operator="containsText" text="Yes">
      <formula>NOT(ISERROR(SEARCH("Yes",E63)))</formula>
    </cfRule>
  </conditionalFormatting>
  <conditionalFormatting sqref="D63:D64">
    <cfRule type="containsText" dxfId="92" priority="101" operator="containsText" text="NA">
      <formula>NOT(ISERROR(SEARCH("NA",D63)))</formula>
    </cfRule>
    <cfRule type="containsText" dxfId="91" priority="102" operator="containsText" text="No">
      <formula>NOT(ISERROR(SEARCH("No",D63)))</formula>
    </cfRule>
    <cfRule type="containsText" dxfId="90" priority="103" operator="containsText" text="Yes">
      <formula>NOT(ISERROR(SEARCH("Yes",D63)))</formula>
    </cfRule>
  </conditionalFormatting>
  <conditionalFormatting sqref="E67">
    <cfRule type="containsText" dxfId="89" priority="89" operator="containsText" text="NA">
      <formula>NOT(ISERROR(SEARCH("NA",E67)))</formula>
    </cfRule>
    <cfRule type="containsText" dxfId="88" priority="90" operator="containsText" text="No">
      <formula>NOT(ISERROR(SEARCH("No",E67)))</formula>
    </cfRule>
    <cfRule type="containsText" dxfId="87" priority="91" operator="containsText" text="Yes">
      <formula>NOT(ISERROR(SEARCH("Yes",E67)))</formula>
    </cfRule>
  </conditionalFormatting>
  <conditionalFormatting sqref="D65:D66">
    <cfRule type="containsText" dxfId="86" priority="95" operator="containsText" text="NA">
      <formula>NOT(ISERROR(SEARCH("NA",D65)))</formula>
    </cfRule>
    <cfRule type="containsText" dxfId="85" priority="96" operator="containsText" text="No">
      <formula>NOT(ISERROR(SEARCH("No",D65)))</formula>
    </cfRule>
    <cfRule type="containsText" dxfId="84" priority="97" operator="containsText" text="Yes">
      <formula>NOT(ISERROR(SEARCH("Yes",D65)))</formula>
    </cfRule>
  </conditionalFormatting>
  <conditionalFormatting sqref="E65">
    <cfRule type="containsText" dxfId="83" priority="92" operator="containsText" text="NA">
      <formula>NOT(ISERROR(SEARCH("NA",E65)))</formula>
    </cfRule>
    <cfRule type="containsText" dxfId="82" priority="93" operator="containsText" text="No">
      <formula>NOT(ISERROR(SEARCH("No",E65)))</formula>
    </cfRule>
    <cfRule type="containsText" dxfId="81" priority="94" operator="containsText" text="Yes">
      <formula>NOT(ISERROR(SEARCH("Yes",E65)))</formula>
    </cfRule>
  </conditionalFormatting>
  <conditionalFormatting sqref="D71">
    <cfRule type="containsText" dxfId="80" priority="83" operator="containsText" text="NA">
      <formula>NOT(ISERROR(SEARCH("NA",D71)))</formula>
    </cfRule>
    <cfRule type="containsText" dxfId="79" priority="84" operator="containsText" text="No">
      <formula>NOT(ISERROR(SEARCH("No",D71)))</formula>
    </cfRule>
    <cfRule type="containsText" dxfId="78" priority="85" operator="containsText" text="Yes">
      <formula>NOT(ISERROR(SEARCH("Yes",D71)))</formula>
    </cfRule>
  </conditionalFormatting>
  <conditionalFormatting sqref="D67:D70">
    <cfRule type="containsText" dxfId="77" priority="86" operator="containsText" text="NA">
      <formula>NOT(ISERROR(SEARCH("NA",D67)))</formula>
    </cfRule>
    <cfRule type="containsText" dxfId="76" priority="87" operator="containsText" text="No">
      <formula>NOT(ISERROR(SEARCH("No",D67)))</formula>
    </cfRule>
    <cfRule type="containsText" dxfId="75" priority="88" operator="containsText" text="Yes">
      <formula>NOT(ISERROR(SEARCH("Yes",D67)))</formula>
    </cfRule>
  </conditionalFormatting>
  <conditionalFormatting sqref="E71">
    <cfRule type="containsText" dxfId="74" priority="80" operator="containsText" text="NA">
      <formula>NOT(ISERROR(SEARCH("NA",E71)))</formula>
    </cfRule>
    <cfRule type="containsText" dxfId="73" priority="81" operator="containsText" text="No">
      <formula>NOT(ISERROR(SEARCH("No",E71)))</formula>
    </cfRule>
    <cfRule type="containsText" dxfId="72" priority="82" operator="containsText" text="Yes">
      <formula>NOT(ISERROR(SEARCH("Yes",E71)))</formula>
    </cfRule>
  </conditionalFormatting>
  <conditionalFormatting sqref="D78">
    <cfRule type="containsText" dxfId="71" priority="77" operator="containsText" text="NA">
      <formula>NOT(ISERROR(SEARCH("NA",D78)))</formula>
    </cfRule>
    <cfRule type="containsText" dxfId="70" priority="78" operator="containsText" text="No">
      <formula>NOT(ISERROR(SEARCH("No",D78)))</formula>
    </cfRule>
    <cfRule type="containsText" dxfId="69" priority="79" operator="containsText" text="Yes">
      <formula>NOT(ISERROR(SEARCH("Yes",D78)))</formula>
    </cfRule>
  </conditionalFormatting>
  <conditionalFormatting sqref="E78">
    <cfRule type="containsText" dxfId="68" priority="74" operator="containsText" text="NA">
      <formula>NOT(ISERROR(SEARCH("NA",E78)))</formula>
    </cfRule>
    <cfRule type="containsText" dxfId="67" priority="75" operator="containsText" text="No">
      <formula>NOT(ISERROR(SEARCH("No",E78)))</formula>
    </cfRule>
    <cfRule type="containsText" dxfId="66" priority="76" operator="containsText" text="Yes">
      <formula>NOT(ISERROR(SEARCH("Yes",E78)))</formula>
    </cfRule>
  </conditionalFormatting>
  <conditionalFormatting sqref="D73:D77">
    <cfRule type="containsText" dxfId="65" priority="71" operator="containsText" text="NA">
      <formula>NOT(ISERROR(SEARCH("NA",D73)))</formula>
    </cfRule>
    <cfRule type="containsText" dxfId="64" priority="72" operator="containsText" text="No">
      <formula>NOT(ISERROR(SEARCH("No",D73)))</formula>
    </cfRule>
    <cfRule type="containsText" dxfId="63" priority="73" operator="containsText" text="Yes">
      <formula>NOT(ISERROR(SEARCH("Yes",D73)))</formula>
    </cfRule>
  </conditionalFormatting>
  <conditionalFormatting sqref="E73">
    <cfRule type="containsText" dxfId="62" priority="68" operator="containsText" text="NA">
      <formula>NOT(ISERROR(SEARCH("NA",E73)))</formula>
    </cfRule>
    <cfRule type="containsText" dxfId="61" priority="69" operator="containsText" text="No">
      <formula>NOT(ISERROR(SEARCH("No",E73)))</formula>
    </cfRule>
    <cfRule type="containsText" dxfId="60" priority="70" operator="containsText" text="Yes">
      <formula>NOT(ISERROR(SEARCH("Yes",E73)))</formula>
    </cfRule>
  </conditionalFormatting>
  <conditionalFormatting sqref="E80">
    <cfRule type="containsText" dxfId="59" priority="65" operator="containsText" text="NA">
      <formula>NOT(ISERROR(SEARCH("NA",E80)))</formula>
    </cfRule>
    <cfRule type="containsText" dxfId="58" priority="66" operator="containsText" text="No">
      <formula>NOT(ISERROR(SEARCH("No",E80)))</formula>
    </cfRule>
    <cfRule type="containsText" dxfId="57" priority="67" operator="containsText" text="Yes">
      <formula>NOT(ISERROR(SEARCH("Yes",E80)))</formula>
    </cfRule>
  </conditionalFormatting>
  <conditionalFormatting sqref="D80:D94">
    <cfRule type="containsText" dxfId="56" priority="62" operator="containsText" text="NA">
      <formula>NOT(ISERROR(SEARCH("NA",D80)))</formula>
    </cfRule>
    <cfRule type="containsText" dxfId="55" priority="63" operator="containsText" text="No">
      <formula>NOT(ISERROR(SEARCH("No",D80)))</formula>
    </cfRule>
    <cfRule type="containsText" dxfId="54" priority="64" operator="containsText" text="Yes">
      <formula>NOT(ISERROR(SEARCH("Yes",D80)))</formula>
    </cfRule>
  </conditionalFormatting>
  <conditionalFormatting sqref="E95">
    <cfRule type="containsText" dxfId="53" priority="59" operator="containsText" text="NA">
      <formula>NOT(ISERROR(SEARCH("NA",E95)))</formula>
    </cfRule>
    <cfRule type="containsText" dxfId="52" priority="60" operator="containsText" text="No">
      <formula>NOT(ISERROR(SEARCH("No",E95)))</formula>
    </cfRule>
    <cfRule type="containsText" dxfId="51" priority="61" operator="containsText" text="Yes">
      <formula>NOT(ISERROR(SEARCH("Yes",E95)))</formula>
    </cfRule>
  </conditionalFormatting>
  <conditionalFormatting sqref="D95:D96">
    <cfRule type="containsText" dxfId="50" priority="56" operator="containsText" text="NA">
      <formula>NOT(ISERROR(SEARCH("NA",D95)))</formula>
    </cfRule>
    <cfRule type="containsText" dxfId="49" priority="57" operator="containsText" text="No">
      <formula>NOT(ISERROR(SEARCH("No",D95)))</formula>
    </cfRule>
    <cfRule type="containsText" dxfId="48" priority="58" operator="containsText" text="Yes">
      <formula>NOT(ISERROR(SEARCH("Yes",D95)))</formula>
    </cfRule>
  </conditionalFormatting>
  <conditionalFormatting sqref="D97">
    <cfRule type="containsText" dxfId="47" priority="53" operator="containsText" text="NA">
      <formula>NOT(ISERROR(SEARCH("NA",D97)))</formula>
    </cfRule>
    <cfRule type="containsText" dxfId="46" priority="54" operator="containsText" text="No">
      <formula>NOT(ISERROR(SEARCH("No",D97)))</formula>
    </cfRule>
    <cfRule type="containsText" dxfId="45" priority="55" operator="containsText" text="Yes">
      <formula>NOT(ISERROR(SEARCH("Yes",D97)))</formula>
    </cfRule>
  </conditionalFormatting>
  <conditionalFormatting sqref="E97">
    <cfRule type="containsText" dxfId="44" priority="50" operator="containsText" text="NA">
      <formula>NOT(ISERROR(SEARCH("NA",E97)))</formula>
    </cfRule>
    <cfRule type="containsText" dxfId="43" priority="51" operator="containsText" text="No">
      <formula>NOT(ISERROR(SEARCH("No",E97)))</formula>
    </cfRule>
    <cfRule type="containsText" dxfId="42" priority="52" operator="containsText" text="Yes">
      <formula>NOT(ISERROR(SEARCH("Yes",E97)))</formula>
    </cfRule>
  </conditionalFormatting>
  <conditionalFormatting sqref="E98">
    <cfRule type="containsText" dxfId="41" priority="47" operator="containsText" text="NA">
      <formula>NOT(ISERROR(SEARCH("NA",E98)))</formula>
    </cfRule>
    <cfRule type="containsText" dxfId="40" priority="48" operator="containsText" text="No">
      <formula>NOT(ISERROR(SEARCH("No",E98)))</formula>
    </cfRule>
    <cfRule type="containsText" dxfId="39" priority="49" operator="containsText" text="Yes">
      <formula>NOT(ISERROR(SEARCH("Yes",E98)))</formula>
    </cfRule>
  </conditionalFormatting>
  <conditionalFormatting sqref="D98:D99">
    <cfRule type="containsText" dxfId="38" priority="44" operator="containsText" text="NA">
      <formula>NOT(ISERROR(SEARCH("NA",D98)))</formula>
    </cfRule>
    <cfRule type="containsText" dxfId="37" priority="45" operator="containsText" text="No">
      <formula>NOT(ISERROR(SEARCH("No",D98)))</formula>
    </cfRule>
    <cfRule type="containsText" dxfId="36" priority="46" operator="containsText" text="Yes">
      <formula>NOT(ISERROR(SEARCH("Yes",D98)))</formula>
    </cfRule>
  </conditionalFormatting>
  <conditionalFormatting sqref="D100:D104">
    <cfRule type="containsText" dxfId="35" priority="41" operator="containsText" text="NA">
      <formula>NOT(ISERROR(SEARCH("NA",D100)))</formula>
    </cfRule>
    <cfRule type="containsText" dxfId="34" priority="42" operator="containsText" text="No">
      <formula>NOT(ISERROR(SEARCH("No",D100)))</formula>
    </cfRule>
    <cfRule type="containsText" dxfId="33" priority="43" operator="containsText" text="Yes">
      <formula>NOT(ISERROR(SEARCH("Yes",D100)))</formula>
    </cfRule>
  </conditionalFormatting>
  <conditionalFormatting sqref="E100">
    <cfRule type="containsText" dxfId="32" priority="38" operator="containsText" text="NA">
      <formula>NOT(ISERROR(SEARCH("NA",E100)))</formula>
    </cfRule>
    <cfRule type="containsText" dxfId="31" priority="39" operator="containsText" text="No">
      <formula>NOT(ISERROR(SEARCH("No",E100)))</formula>
    </cfRule>
    <cfRule type="containsText" dxfId="30" priority="40" operator="containsText" text="Yes">
      <formula>NOT(ISERROR(SEARCH("Yes",E100)))</formula>
    </cfRule>
  </conditionalFormatting>
  <conditionalFormatting sqref="D105">
    <cfRule type="containsText" dxfId="29" priority="35" operator="containsText" text="NA">
      <formula>NOT(ISERROR(SEARCH("NA",D105)))</formula>
    </cfRule>
    <cfRule type="containsText" dxfId="28" priority="36" operator="containsText" text="No">
      <formula>NOT(ISERROR(SEARCH("No",D105)))</formula>
    </cfRule>
    <cfRule type="containsText" dxfId="27" priority="37" operator="containsText" text="Yes">
      <formula>NOT(ISERROR(SEARCH("Yes",D105)))</formula>
    </cfRule>
  </conditionalFormatting>
  <conditionalFormatting sqref="E105">
    <cfRule type="containsText" dxfId="26" priority="32" operator="containsText" text="NA">
      <formula>NOT(ISERROR(SEARCH("NA",E105)))</formula>
    </cfRule>
    <cfRule type="containsText" dxfId="25" priority="33" operator="containsText" text="No">
      <formula>NOT(ISERROR(SEARCH("No",E105)))</formula>
    </cfRule>
    <cfRule type="containsText" dxfId="24" priority="34" operator="containsText" text="Yes">
      <formula>NOT(ISERROR(SEARCH("Yes",E105)))</formula>
    </cfRule>
  </conditionalFormatting>
  <conditionalFormatting sqref="E15">
    <cfRule type="containsText" dxfId="23" priority="26" operator="containsText" text="NA">
      <formula>NOT(ISERROR(SEARCH("NA",E15)))</formula>
    </cfRule>
    <cfRule type="containsText" dxfId="22" priority="27" operator="containsText" text="No">
      <formula>NOT(ISERROR(SEARCH("No",E15)))</formula>
    </cfRule>
    <cfRule type="containsText" dxfId="21" priority="28" operator="containsText" text="Yes">
      <formula>NOT(ISERROR(SEARCH("Yes",E15)))</formula>
    </cfRule>
  </conditionalFormatting>
  <conditionalFormatting sqref="E6:E105">
    <cfRule type="containsText" dxfId="20" priority="22" operator="containsText" text="Fail">
      <formula>NOT(ISERROR(SEARCH("Fail",E6)))</formula>
    </cfRule>
    <cfRule type="containsText" dxfId="19" priority="24" operator="containsText" text="Pass">
      <formula>NOT(ISERROR(SEARCH("Pass",E6)))</formula>
    </cfRule>
    <cfRule type="containsText" dxfId="18" priority="25" operator="containsText" text="Incomplete Self-Assessment">
      <formula>NOT(ISERROR(SEARCH("Incomplete Self-Assessment",E6)))</formula>
    </cfRule>
  </conditionalFormatting>
  <conditionalFormatting sqref="D10">
    <cfRule type="containsText" dxfId="17" priority="19" operator="containsText" text="NA">
      <formula>NOT(ISERROR(SEARCH("NA",D10)))</formula>
    </cfRule>
    <cfRule type="containsText" dxfId="16" priority="20" operator="containsText" text="No">
      <formula>NOT(ISERROR(SEARCH("No",D10)))</formula>
    </cfRule>
    <cfRule type="containsText" dxfId="15" priority="21" operator="containsText" text="Yes">
      <formula>NOT(ISERROR(SEARCH("Yes",D10)))</formula>
    </cfRule>
  </conditionalFormatting>
  <conditionalFormatting sqref="D11">
    <cfRule type="containsText" dxfId="14" priority="16" operator="containsText" text="NA">
      <formula>NOT(ISERROR(SEARCH("NA",D11)))</formula>
    </cfRule>
    <cfRule type="containsText" dxfId="13" priority="17" operator="containsText" text="No">
      <formula>NOT(ISERROR(SEARCH("No",D11)))</formula>
    </cfRule>
    <cfRule type="containsText" dxfId="12" priority="18" operator="containsText" text="Yes">
      <formula>NOT(ISERROR(SEARCH("Yes",D11)))</formula>
    </cfRule>
  </conditionalFormatting>
  <conditionalFormatting sqref="D12">
    <cfRule type="containsText" dxfId="11" priority="13" operator="containsText" text="NA">
      <formula>NOT(ISERROR(SEARCH("NA",D12)))</formula>
    </cfRule>
    <cfRule type="containsText" dxfId="10" priority="14" operator="containsText" text="No">
      <formula>NOT(ISERROR(SEARCH("No",D12)))</formula>
    </cfRule>
    <cfRule type="containsText" dxfId="9" priority="15" operator="containsText" text="Yes">
      <formula>NOT(ISERROR(SEARCH("Yes",D12)))</formula>
    </cfRule>
  </conditionalFormatting>
  <conditionalFormatting sqref="D14">
    <cfRule type="containsText" dxfId="8" priority="7" operator="containsText" text="NA">
      <formula>NOT(ISERROR(SEARCH("NA",D14)))</formula>
    </cfRule>
    <cfRule type="containsText" dxfId="7" priority="8" operator="containsText" text="No">
      <formula>NOT(ISERROR(SEARCH("No",D14)))</formula>
    </cfRule>
    <cfRule type="containsText" dxfId="6" priority="9" operator="containsText" text="Yes">
      <formula>NOT(ISERROR(SEARCH("Yes",D14)))</formula>
    </cfRule>
  </conditionalFormatting>
  <conditionalFormatting sqref="D15">
    <cfRule type="containsText" dxfId="5" priority="4" operator="containsText" text="NA">
      <formula>NOT(ISERROR(SEARCH("NA",D15)))</formula>
    </cfRule>
    <cfRule type="containsText" dxfId="4" priority="5" operator="containsText" text="No">
      <formula>NOT(ISERROR(SEARCH("No",D15)))</formula>
    </cfRule>
    <cfRule type="containsText" dxfId="3" priority="6" operator="containsText" text="Yes">
      <formula>NOT(ISERROR(SEARCH("Yes",D15)))</formula>
    </cfRule>
  </conditionalFormatting>
  <conditionalFormatting sqref="D16">
    <cfRule type="containsText" dxfId="2" priority="1" operator="containsText" text="NA">
      <formula>NOT(ISERROR(SEARCH("NA",D16)))</formula>
    </cfRule>
    <cfRule type="containsText" dxfId="1" priority="2" operator="containsText" text="No">
      <formula>NOT(ISERROR(SEARCH("No",D16)))</formula>
    </cfRule>
    <cfRule type="containsText" dxfId="0" priority="3" operator="containsText" text="Yes">
      <formula>NOT(ISERROR(SEARCH("Yes",D16)))</formula>
    </cfRule>
  </conditionalFormatting>
  <dataValidations disablePrompts="1" count="1">
    <dataValidation type="list" allowBlank="1" showInputMessage="1" showErrorMessage="1" sqref="D6:D8 D10:D12 D14:D16 D63:D71 D27:D36 D38:D61 D19:D24 D73:D78 D80:D105" xr:uid="{47AAE2B5-50F6-427C-AE1E-1A6827D9FCEE}">
      <formula1>"Yes, No"</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C889E-6B9A-41F9-863D-D28F6DBC46BF}">
  <dimension ref="A1:F46"/>
  <sheetViews>
    <sheetView zoomScale="80" zoomScaleNormal="80" workbookViewId="0">
      <selection activeCell="F5" sqref="F5"/>
    </sheetView>
  </sheetViews>
  <sheetFormatPr defaultRowHeight="15" x14ac:dyDescent="0.25"/>
  <cols>
    <col min="1" max="1" width="27.5703125" bestFit="1" customWidth="1"/>
    <col min="2" max="2" width="54.85546875" bestFit="1" customWidth="1"/>
    <col min="3" max="3" width="80.140625" bestFit="1" customWidth="1"/>
    <col min="4" max="4" width="14.140625" bestFit="1" customWidth="1"/>
    <col min="5" max="5" width="24.5703125" bestFit="1" customWidth="1"/>
  </cols>
  <sheetData>
    <row r="1" spans="1:6" ht="30" x14ac:dyDescent="0.25">
      <c r="A1" s="1" t="s">
        <v>98</v>
      </c>
      <c r="B1" s="1" t="s">
        <v>99</v>
      </c>
      <c r="C1" s="1" t="s">
        <v>100</v>
      </c>
      <c r="D1" s="1" t="s">
        <v>441</v>
      </c>
      <c r="E1" s="1" t="s">
        <v>458</v>
      </c>
    </row>
    <row r="2" spans="1:6" ht="30" x14ac:dyDescent="0.25">
      <c r="A2" s="1" t="s">
        <v>442</v>
      </c>
      <c r="B2" s="1" t="s">
        <v>82</v>
      </c>
      <c r="C2" s="1" t="s">
        <v>89</v>
      </c>
      <c r="D2" s="1" t="s">
        <v>443</v>
      </c>
      <c r="E2" s="1" t="str">
        <f>'ACCR-PNT-G-RAS'!E6</f>
        <v>Incomplete Self-Assessment</v>
      </c>
      <c r="F2" s="38">
        <f>COUNTIF(E2:E14,"Pass")/13</f>
        <v>0</v>
      </c>
    </row>
    <row r="3" spans="1:6" ht="30" x14ac:dyDescent="0.25">
      <c r="A3" s="1" t="s">
        <v>442</v>
      </c>
      <c r="B3" s="1" t="s">
        <v>82</v>
      </c>
      <c r="C3" s="1" t="s">
        <v>90</v>
      </c>
      <c r="D3" s="1" t="s">
        <v>444</v>
      </c>
      <c r="E3" s="1" t="str">
        <f>'ACCR-PNT-G-RAS'!E10</f>
        <v>Incomplete Self-Assessment</v>
      </c>
    </row>
    <row r="4" spans="1:6" ht="30" x14ac:dyDescent="0.25">
      <c r="A4" s="1" t="s">
        <v>442</v>
      </c>
      <c r="B4" s="1" t="s">
        <v>82</v>
      </c>
      <c r="C4" s="1" t="s">
        <v>445</v>
      </c>
      <c r="D4" s="1" t="s">
        <v>446</v>
      </c>
      <c r="E4" s="1" t="str">
        <f>'ACCR-PNT-G-RAS'!E13</f>
        <v>Incomplete Self-Assessment</v>
      </c>
    </row>
    <row r="5" spans="1:6" ht="30" x14ac:dyDescent="0.25">
      <c r="A5" s="1" t="s">
        <v>442</v>
      </c>
      <c r="B5" s="1" t="s">
        <v>82</v>
      </c>
      <c r="C5" s="1" t="s">
        <v>91</v>
      </c>
      <c r="D5" s="1" t="s">
        <v>447</v>
      </c>
      <c r="E5" s="1" t="str">
        <f>'ACCR-PNT-G-RAS'!E18</f>
        <v>Incomplete Self-Assessment</v>
      </c>
    </row>
    <row r="6" spans="1:6" ht="30" x14ac:dyDescent="0.25">
      <c r="A6" s="1" t="s">
        <v>442</v>
      </c>
      <c r="B6" s="1" t="s">
        <v>82</v>
      </c>
      <c r="C6" s="1" t="s">
        <v>91</v>
      </c>
      <c r="D6" s="1" t="s">
        <v>448</v>
      </c>
      <c r="E6" s="1" t="str">
        <f>'ACCR-PNT-G-RAS'!E22</f>
        <v>Incomplete Self-Assessment</v>
      </c>
    </row>
    <row r="7" spans="1:6" ht="30" x14ac:dyDescent="0.25">
      <c r="A7" s="1" t="s">
        <v>442</v>
      </c>
      <c r="B7" s="1" t="s">
        <v>82</v>
      </c>
      <c r="C7" s="1" t="s">
        <v>91</v>
      </c>
      <c r="D7" s="1" t="s">
        <v>449</v>
      </c>
      <c r="E7" s="1" t="str">
        <f>'ACCR-PNT-G-RAS'!E23</f>
        <v>Incomplete Self-Assessment</v>
      </c>
    </row>
    <row r="8" spans="1:6" ht="30" x14ac:dyDescent="0.25">
      <c r="A8" s="1" t="s">
        <v>442</v>
      </c>
      <c r="B8" s="1" t="s">
        <v>84</v>
      </c>
      <c r="C8" s="1" t="s">
        <v>92</v>
      </c>
      <c r="D8" s="1" t="s">
        <v>450</v>
      </c>
      <c r="E8" s="1" t="str">
        <f>'ACCR-PNT-G-RAS'!E26</f>
        <v>Incomplete Self-Assessment</v>
      </c>
    </row>
    <row r="9" spans="1:6" ht="30" x14ac:dyDescent="0.25">
      <c r="A9" s="1" t="s">
        <v>442</v>
      </c>
      <c r="B9" s="1" t="s">
        <v>84</v>
      </c>
      <c r="C9" s="1" t="s">
        <v>451</v>
      </c>
      <c r="D9" s="1" t="s">
        <v>452</v>
      </c>
      <c r="E9" s="1" t="str">
        <f>'ACCR-PNT-G-RAS'!E35</f>
        <v>Incomplete Self-Assessment</v>
      </c>
    </row>
    <row r="10" spans="1:6" ht="30" x14ac:dyDescent="0.25">
      <c r="A10" s="1" t="s">
        <v>442</v>
      </c>
      <c r="B10" s="1" t="s">
        <v>84</v>
      </c>
      <c r="C10" s="1" t="s">
        <v>451</v>
      </c>
      <c r="D10" s="1" t="s">
        <v>453</v>
      </c>
      <c r="E10" s="1" t="str">
        <f>'ACCR-PNT-G-RAS'!E43</f>
        <v>Incomplete Self-Assessment</v>
      </c>
    </row>
    <row r="11" spans="1:6" ht="30" x14ac:dyDescent="0.25">
      <c r="A11" s="1" t="s">
        <v>442</v>
      </c>
      <c r="B11" s="1" t="s">
        <v>85</v>
      </c>
      <c r="C11" s="1" t="s">
        <v>168</v>
      </c>
      <c r="D11" s="1" t="s">
        <v>454</v>
      </c>
      <c r="E11" s="1" t="str">
        <f>'ACCR-PNT-G-RAS'!E50</f>
        <v>Incomplete Self-Assessment</v>
      </c>
    </row>
    <row r="12" spans="1:6" ht="30" x14ac:dyDescent="0.25">
      <c r="A12" s="1" t="s">
        <v>442</v>
      </c>
      <c r="B12" s="1" t="s">
        <v>85</v>
      </c>
      <c r="C12" s="1" t="s">
        <v>93</v>
      </c>
      <c r="D12" s="1" t="s">
        <v>455</v>
      </c>
      <c r="E12" s="1" t="str">
        <f>'ACCR-PNT-G-RAS'!E60</f>
        <v>Incomplete Self-Assessment</v>
      </c>
    </row>
    <row r="13" spans="1:6" ht="30" x14ac:dyDescent="0.25">
      <c r="A13" s="1" t="s">
        <v>442</v>
      </c>
      <c r="B13" s="1" t="s">
        <v>85</v>
      </c>
      <c r="C13" s="1" t="s">
        <v>185</v>
      </c>
      <c r="D13" s="1" t="s">
        <v>456</v>
      </c>
      <c r="E13" s="1" t="str">
        <f>'ACCR-PNT-G-RAS'!E64</f>
        <v>Incomplete Self-Assessment</v>
      </c>
    </row>
    <row r="14" spans="1:6" ht="30" x14ac:dyDescent="0.25">
      <c r="A14" s="1" t="s">
        <v>442</v>
      </c>
      <c r="B14" s="1" t="s">
        <v>85</v>
      </c>
      <c r="C14" s="1" t="s">
        <v>185</v>
      </c>
      <c r="D14" s="1" t="s">
        <v>457</v>
      </c>
      <c r="E14" s="1" t="str">
        <f>'ACCR-PNT-G-RAS'!E71</f>
        <v>Incomplete Self-Assessment</v>
      </c>
    </row>
    <row r="15" spans="1:6" ht="30" x14ac:dyDescent="0.25">
      <c r="A15" s="1" t="s">
        <v>459</v>
      </c>
      <c r="B15" s="1" t="s">
        <v>86</v>
      </c>
      <c r="C15" s="1" t="s">
        <v>94</v>
      </c>
      <c r="D15" s="1" t="s">
        <v>460</v>
      </c>
      <c r="E15" s="1" t="str">
        <f>'ACCR-PNT-M-RAS'!E6</f>
        <v>Incomplete Self-Assessment</v>
      </c>
      <c r="F15" s="38">
        <f>COUNTIF(E15:E22,"Pass")/8</f>
        <v>0</v>
      </c>
    </row>
    <row r="16" spans="1:6" ht="30" x14ac:dyDescent="0.25">
      <c r="A16" s="1" t="s">
        <v>459</v>
      </c>
      <c r="B16" s="1" t="s">
        <v>86</v>
      </c>
      <c r="C16" s="1" t="s">
        <v>94</v>
      </c>
      <c r="D16" s="1" t="s">
        <v>461</v>
      </c>
      <c r="E16" s="1" t="str">
        <f>'ACCR-PNT-M-RAS'!E14</f>
        <v>Incomplete Self-Assessment</v>
      </c>
    </row>
    <row r="17" spans="1:6" ht="30" x14ac:dyDescent="0.25">
      <c r="A17" s="1" t="s">
        <v>459</v>
      </c>
      <c r="B17" s="1" t="s">
        <v>86</v>
      </c>
      <c r="C17" s="1" t="s">
        <v>94</v>
      </c>
      <c r="D17" s="1" t="s">
        <v>462</v>
      </c>
      <c r="E17" s="1" t="str">
        <f>'ACCR-PNT-M-RAS'!E19</f>
        <v>Incomplete Self-Assessment</v>
      </c>
    </row>
    <row r="18" spans="1:6" ht="30" x14ac:dyDescent="0.25">
      <c r="A18" s="1" t="s">
        <v>459</v>
      </c>
      <c r="B18" s="1" t="s">
        <v>86</v>
      </c>
      <c r="C18" s="1" t="s">
        <v>94</v>
      </c>
      <c r="D18" s="1" t="s">
        <v>463</v>
      </c>
      <c r="E18" s="1" t="str">
        <f>'ACCR-PNT-M-RAS'!E22</f>
        <v>Incomplete Self-Assessment</v>
      </c>
    </row>
    <row r="19" spans="1:6" ht="30" x14ac:dyDescent="0.25">
      <c r="A19" s="1" t="s">
        <v>459</v>
      </c>
      <c r="B19" s="1" t="s">
        <v>86</v>
      </c>
      <c r="C19" s="1" t="s">
        <v>94</v>
      </c>
      <c r="D19" s="1" t="s">
        <v>464</v>
      </c>
      <c r="E19" s="1" t="str">
        <f>'ACCR-PNT-M-RAS'!E25</f>
        <v>Incomplete Self-Assessment</v>
      </c>
    </row>
    <row r="20" spans="1:6" ht="30" x14ac:dyDescent="0.25">
      <c r="A20" s="1" t="s">
        <v>459</v>
      </c>
      <c r="B20" s="1" t="s">
        <v>86</v>
      </c>
      <c r="C20" s="1" t="s">
        <v>95</v>
      </c>
      <c r="D20" s="1" t="s">
        <v>465</v>
      </c>
      <c r="E20" s="1" t="str">
        <f>'ACCR-PNT-M-RAS'!E28</f>
        <v>Incomplete Self-Assessment</v>
      </c>
    </row>
    <row r="21" spans="1:6" ht="30" x14ac:dyDescent="0.25">
      <c r="A21" s="1" t="s">
        <v>459</v>
      </c>
      <c r="B21" s="1" t="s">
        <v>86</v>
      </c>
      <c r="C21" s="1" t="s">
        <v>95</v>
      </c>
      <c r="D21" s="1" t="s">
        <v>466</v>
      </c>
      <c r="E21" s="1" t="str">
        <f>'ACCR-PNT-M-RAS'!E32</f>
        <v>Incomplete Self-Assessment</v>
      </c>
    </row>
    <row r="22" spans="1:6" ht="30" x14ac:dyDescent="0.25">
      <c r="A22" s="1" t="s">
        <v>459</v>
      </c>
      <c r="B22" s="1" t="s">
        <v>86</v>
      </c>
      <c r="C22" s="1" t="s">
        <v>95</v>
      </c>
      <c r="D22" s="1" t="s">
        <v>467</v>
      </c>
      <c r="E22" s="1" t="str">
        <f>'ACCR-PNT-M-RAS'!E35</f>
        <v>Incomplete Self-Assessment</v>
      </c>
    </row>
    <row r="23" spans="1:6" ht="30" x14ac:dyDescent="0.25">
      <c r="A23" s="1" t="s">
        <v>468</v>
      </c>
      <c r="B23" s="1" t="s">
        <v>88</v>
      </c>
      <c r="C23" s="1" t="s">
        <v>96</v>
      </c>
      <c r="D23" s="1" t="s">
        <v>469</v>
      </c>
      <c r="E23" s="1" t="str">
        <f>'ACCR-PNT-S-RAS'!E6</f>
        <v>Incomplete Self-Assessment</v>
      </c>
      <c r="F23" s="38">
        <f>COUNTIF(E23:E46,"Pass")/24</f>
        <v>0</v>
      </c>
    </row>
    <row r="24" spans="1:6" ht="30" x14ac:dyDescent="0.25">
      <c r="A24" s="1" t="s">
        <v>468</v>
      </c>
      <c r="B24" s="1" t="s">
        <v>88</v>
      </c>
      <c r="C24" s="1" t="s">
        <v>97</v>
      </c>
      <c r="D24" s="1" t="s">
        <v>470</v>
      </c>
      <c r="E24" s="1" t="str">
        <f>'ACCR-PNT-S-RAS'!E10</f>
        <v>Incomplete Self-Assessment</v>
      </c>
    </row>
    <row r="25" spans="1:6" ht="30" x14ac:dyDescent="0.25">
      <c r="A25" s="1" t="s">
        <v>468</v>
      </c>
      <c r="B25" s="1" t="s">
        <v>88</v>
      </c>
      <c r="C25" s="1" t="s">
        <v>272</v>
      </c>
      <c r="D25" s="1" t="s">
        <v>471</v>
      </c>
      <c r="E25" s="1" t="str">
        <f>'ACCR-PNT-S-RAS'!E14</f>
        <v>Incomplete Self-Assessment</v>
      </c>
    </row>
    <row r="26" spans="1:6" ht="30" x14ac:dyDescent="0.25">
      <c r="A26" s="1" t="s">
        <v>468</v>
      </c>
      <c r="B26" s="1" t="s">
        <v>88</v>
      </c>
      <c r="C26" s="1" t="s">
        <v>272</v>
      </c>
      <c r="D26" s="1" t="s">
        <v>472</v>
      </c>
      <c r="E26" s="1" t="str">
        <f>'ACCR-PNT-S-RAS'!E15</f>
        <v>Incomplete Self-Assessment</v>
      </c>
    </row>
    <row r="27" spans="1:6" ht="30" x14ac:dyDescent="0.25">
      <c r="A27" s="1" t="s">
        <v>468</v>
      </c>
      <c r="B27" s="1" t="s">
        <v>277</v>
      </c>
      <c r="C27" s="1" t="s">
        <v>278</v>
      </c>
      <c r="D27" s="1" t="s">
        <v>473</v>
      </c>
      <c r="E27" s="1" t="str">
        <f>'ACCR-PNT-S-RAS'!E19</f>
        <v>Incomplete Self-Assessment</v>
      </c>
    </row>
    <row r="28" spans="1:6" ht="30" x14ac:dyDescent="0.25">
      <c r="A28" s="1" t="s">
        <v>468</v>
      </c>
      <c r="B28" s="1" t="s">
        <v>281</v>
      </c>
      <c r="C28" s="1" t="s">
        <v>282</v>
      </c>
      <c r="D28" s="1" t="s">
        <v>474</v>
      </c>
      <c r="E28" s="1" t="str">
        <f>'ACCR-PNT-S-RAS'!E27</f>
        <v>Incomplete Self-Assessment</v>
      </c>
    </row>
    <row r="29" spans="1:6" ht="30" x14ac:dyDescent="0.25">
      <c r="A29" s="1" t="s">
        <v>468</v>
      </c>
      <c r="B29" s="1" t="s">
        <v>281</v>
      </c>
      <c r="C29" s="1" t="s">
        <v>282</v>
      </c>
      <c r="D29" s="1" t="s">
        <v>475</v>
      </c>
      <c r="E29" s="1" t="str">
        <f>'ACCR-PNT-S-RAS'!E28</f>
        <v>Incomplete Self-Assessment</v>
      </c>
    </row>
    <row r="30" spans="1:6" ht="30" x14ac:dyDescent="0.25">
      <c r="A30" s="1" t="s">
        <v>468</v>
      </c>
      <c r="B30" s="1" t="s">
        <v>281</v>
      </c>
      <c r="C30" s="1" t="s">
        <v>476</v>
      </c>
      <c r="D30" s="1" t="s">
        <v>478</v>
      </c>
      <c r="E30" s="1" t="str">
        <f>'ACCR-PNT-S-RAS'!E38</f>
        <v>Incomplete Self-Assessment</v>
      </c>
    </row>
    <row r="31" spans="1:6" ht="30" x14ac:dyDescent="0.25">
      <c r="A31" s="1" t="s">
        <v>468</v>
      </c>
      <c r="B31" s="1" t="s">
        <v>281</v>
      </c>
      <c r="C31" s="1" t="s">
        <v>476</v>
      </c>
      <c r="D31" s="1" t="s">
        <v>479</v>
      </c>
      <c r="E31" s="1" t="str">
        <f>'ACCR-PNT-S-RAS'!E40</f>
        <v>Incomplete Self-Assessment</v>
      </c>
    </row>
    <row r="32" spans="1:6" ht="30" x14ac:dyDescent="0.25">
      <c r="A32" s="1" t="s">
        <v>468</v>
      </c>
      <c r="B32" s="1" t="s">
        <v>281</v>
      </c>
      <c r="C32" s="1" t="s">
        <v>476</v>
      </c>
      <c r="D32" s="1" t="s">
        <v>480</v>
      </c>
      <c r="E32" s="1" t="str">
        <f>'ACCR-PNT-S-RAS'!E43</f>
        <v>Incomplete Self-Assessment</v>
      </c>
    </row>
    <row r="33" spans="1:5" ht="30" x14ac:dyDescent="0.25">
      <c r="A33" s="1" t="s">
        <v>468</v>
      </c>
      <c r="B33" s="1" t="s">
        <v>281</v>
      </c>
      <c r="C33" s="1" t="s">
        <v>476</v>
      </c>
      <c r="D33" s="1" t="s">
        <v>481</v>
      </c>
      <c r="E33" s="1" t="str">
        <f>'ACCR-PNT-S-RAS'!E48</f>
        <v>Incomplete Self-Assessment</v>
      </c>
    </row>
    <row r="34" spans="1:5" ht="30" x14ac:dyDescent="0.25">
      <c r="A34" s="1" t="s">
        <v>468</v>
      </c>
      <c r="B34" s="1" t="s">
        <v>281</v>
      </c>
      <c r="C34" s="1" t="s">
        <v>476</v>
      </c>
      <c r="D34" s="1" t="s">
        <v>482</v>
      </c>
      <c r="E34" s="1" t="str">
        <f>'ACCR-PNT-S-RAS'!E59</f>
        <v>Incomplete Self-Assessment</v>
      </c>
    </row>
    <row r="35" spans="1:5" ht="30" x14ac:dyDescent="0.25">
      <c r="A35" s="1" t="s">
        <v>468</v>
      </c>
      <c r="B35" s="1" t="s">
        <v>281</v>
      </c>
      <c r="C35" s="1" t="s">
        <v>354</v>
      </c>
      <c r="D35" s="1" t="s">
        <v>483</v>
      </c>
      <c r="E35" s="1" t="str">
        <f>'ACCR-PNT-S-RAS'!E63</f>
        <v>Incomplete Self-Assessment</v>
      </c>
    </row>
    <row r="36" spans="1:5" ht="30" x14ac:dyDescent="0.25">
      <c r="A36" s="1" t="s">
        <v>468</v>
      </c>
      <c r="B36" s="1" t="s">
        <v>281</v>
      </c>
      <c r="C36" s="1" t="s">
        <v>354</v>
      </c>
      <c r="D36" s="1" t="s">
        <v>484</v>
      </c>
      <c r="E36" s="1" t="str">
        <f>'ACCR-PNT-S-RAS'!E65</f>
        <v>Incomplete Self-Assessment</v>
      </c>
    </row>
    <row r="37" spans="1:5" ht="30" x14ac:dyDescent="0.25">
      <c r="A37" s="1" t="s">
        <v>468</v>
      </c>
      <c r="B37" s="1" t="s">
        <v>281</v>
      </c>
      <c r="C37" s="1" t="s">
        <v>354</v>
      </c>
      <c r="D37" s="1" t="s">
        <v>485</v>
      </c>
      <c r="E37" s="1" t="str">
        <f>'ACCR-PNT-S-RAS'!E67</f>
        <v>Incomplete Self-Assessment</v>
      </c>
    </row>
    <row r="38" spans="1:5" ht="30" x14ac:dyDescent="0.25">
      <c r="A38" s="1" t="s">
        <v>468</v>
      </c>
      <c r="B38" s="1" t="s">
        <v>281</v>
      </c>
      <c r="C38" s="1" t="s">
        <v>354</v>
      </c>
      <c r="D38" s="1" t="s">
        <v>486</v>
      </c>
      <c r="E38" s="1" t="str">
        <f>'ACCR-PNT-S-RAS'!E71</f>
        <v>Incomplete Self-Assessment</v>
      </c>
    </row>
    <row r="39" spans="1:5" ht="30" x14ac:dyDescent="0.25">
      <c r="A39" s="1" t="s">
        <v>468</v>
      </c>
      <c r="B39" s="1" t="s">
        <v>281</v>
      </c>
      <c r="C39" s="1" t="s">
        <v>374</v>
      </c>
      <c r="D39" s="1" t="s">
        <v>487</v>
      </c>
      <c r="E39" s="1" t="str">
        <f>'ACCR-PNT-S-RAS'!E73</f>
        <v>Incomplete Self-Assessment</v>
      </c>
    </row>
    <row r="40" spans="1:5" ht="30" x14ac:dyDescent="0.25">
      <c r="A40" s="1" t="s">
        <v>468</v>
      </c>
      <c r="B40" s="1" t="s">
        <v>281</v>
      </c>
      <c r="C40" s="1" t="s">
        <v>374</v>
      </c>
      <c r="D40" s="1" t="s">
        <v>488</v>
      </c>
      <c r="E40" s="1" t="str">
        <f>'ACCR-PNT-S-RAS'!E78</f>
        <v>Incomplete Self-Assessment</v>
      </c>
    </row>
    <row r="41" spans="1:5" ht="30" x14ac:dyDescent="0.25">
      <c r="A41" s="1" t="s">
        <v>468</v>
      </c>
      <c r="B41" s="1" t="s">
        <v>281</v>
      </c>
      <c r="C41" s="1" t="s">
        <v>489</v>
      </c>
      <c r="D41" s="1" t="s">
        <v>490</v>
      </c>
      <c r="E41" s="1" t="str">
        <f>'ACCR-PNT-S-RAS'!E80</f>
        <v>Incomplete Self-Assessment</v>
      </c>
    </row>
    <row r="42" spans="1:5" ht="30" x14ac:dyDescent="0.25">
      <c r="A42" s="1" t="s">
        <v>468</v>
      </c>
      <c r="B42" s="1" t="s">
        <v>281</v>
      </c>
      <c r="C42" s="1" t="s">
        <v>489</v>
      </c>
      <c r="D42" s="1" t="s">
        <v>491</v>
      </c>
      <c r="E42" s="1" t="str">
        <f>'ACCR-PNT-S-RAS'!E95</f>
        <v>Incomplete Self-Assessment</v>
      </c>
    </row>
    <row r="43" spans="1:5" ht="30" x14ac:dyDescent="0.25">
      <c r="A43" s="1" t="s">
        <v>468</v>
      </c>
      <c r="B43" s="1" t="s">
        <v>281</v>
      </c>
      <c r="C43" s="1" t="s">
        <v>489</v>
      </c>
      <c r="D43" s="1" t="s">
        <v>492</v>
      </c>
      <c r="E43" s="1" t="str">
        <f>'ACCR-PNT-S-RAS'!E97</f>
        <v>Incomplete Self-Assessment</v>
      </c>
    </row>
    <row r="44" spans="1:5" ht="30" x14ac:dyDescent="0.25">
      <c r="A44" s="1" t="s">
        <v>468</v>
      </c>
      <c r="B44" s="1" t="s">
        <v>281</v>
      </c>
      <c r="C44" s="1" t="s">
        <v>489</v>
      </c>
      <c r="D44" s="1" t="s">
        <v>493</v>
      </c>
      <c r="E44" s="1" t="str">
        <f>'ACCR-PNT-S-RAS'!E98</f>
        <v>Incomplete Self-Assessment</v>
      </c>
    </row>
    <row r="45" spans="1:5" ht="30" x14ac:dyDescent="0.25">
      <c r="A45" s="1" t="s">
        <v>468</v>
      </c>
      <c r="B45" s="1" t="s">
        <v>281</v>
      </c>
      <c r="C45" s="1" t="s">
        <v>489</v>
      </c>
      <c r="D45" s="1" t="s">
        <v>494</v>
      </c>
      <c r="E45" s="1" t="str">
        <f>'ACCR-PNT-S-RAS'!E100</f>
        <v>Incomplete Self-Assessment</v>
      </c>
    </row>
    <row r="46" spans="1:5" ht="30" x14ac:dyDescent="0.25">
      <c r="A46" s="1" t="s">
        <v>468</v>
      </c>
      <c r="B46" s="1" t="s">
        <v>281</v>
      </c>
      <c r="C46" s="1" t="s">
        <v>489</v>
      </c>
      <c r="D46" s="1" t="s">
        <v>495</v>
      </c>
      <c r="E46" s="1" t="str">
        <f>'ACCR-PNT-S-RAS'!E105</f>
        <v>Incomplete Self-Assessment</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03E05-FFD8-4A49-BF84-3BAD73CA4DA3}">
  <dimension ref="A1:B10"/>
  <sheetViews>
    <sheetView workbookViewId="0">
      <selection activeCell="A14" sqref="A14"/>
    </sheetView>
  </sheetViews>
  <sheetFormatPr defaultRowHeight="15" x14ac:dyDescent="0.25"/>
  <cols>
    <col min="1" max="1" width="59.140625" customWidth="1"/>
    <col min="2" max="2" width="23.140625" bestFit="1" customWidth="1"/>
  </cols>
  <sheetData>
    <row r="1" spans="1:2" x14ac:dyDescent="0.25">
      <c r="A1" s="39" t="s">
        <v>98</v>
      </c>
      <c r="B1" s="39" t="s">
        <v>501</v>
      </c>
    </row>
    <row r="2" spans="1:2" x14ac:dyDescent="0.25">
      <c r="A2" s="39" t="s">
        <v>503</v>
      </c>
      <c r="B2" s="40">
        <f>'Dashboard Data'!F2</f>
        <v>0</v>
      </c>
    </row>
    <row r="3" spans="1:2" x14ac:dyDescent="0.25">
      <c r="A3" s="39" t="s">
        <v>504</v>
      </c>
      <c r="B3" s="40">
        <f>'Dashboard Data'!F15</f>
        <v>0</v>
      </c>
    </row>
    <row r="4" spans="1:2" x14ac:dyDescent="0.25">
      <c r="A4" s="39" t="s">
        <v>506</v>
      </c>
      <c r="B4" s="40">
        <f>'Dashboard Data'!F23</f>
        <v>0</v>
      </c>
    </row>
    <row r="5" spans="1:2" x14ac:dyDescent="0.25">
      <c r="A5" s="41" t="s">
        <v>505</v>
      </c>
      <c r="B5" s="40">
        <f>(B2*(13/45))+(B3*(8/45))+(B4*(24/45))</f>
        <v>0</v>
      </c>
    </row>
    <row r="7" spans="1:2" x14ac:dyDescent="0.25">
      <c r="A7" s="39" t="s">
        <v>98</v>
      </c>
      <c r="B7" s="39" t="s">
        <v>502</v>
      </c>
    </row>
    <row r="8" spans="1:2" x14ac:dyDescent="0.25">
      <c r="A8" s="39" t="s">
        <v>503</v>
      </c>
      <c r="B8" s="40">
        <f>(13-COUNTIF('Dashboard Data'!E2:E14,"Incomplete Self-Assessment"))/13</f>
        <v>0</v>
      </c>
    </row>
    <row r="9" spans="1:2" x14ac:dyDescent="0.25">
      <c r="A9" s="39" t="s">
        <v>504</v>
      </c>
      <c r="B9" s="40">
        <f>(8-COUNTIF('Dashboard Data'!E15:E22,"Incomplete Self-Assessment"))/8</f>
        <v>0</v>
      </c>
    </row>
    <row r="10" spans="1:2" x14ac:dyDescent="0.25">
      <c r="A10" s="39" t="s">
        <v>507</v>
      </c>
      <c r="B10" s="40">
        <f>(24-COUNTIF('Dashboard Data'!E23:E46,"Incomplete Self-Assessment"))/24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vt:i4>
      </vt:variant>
    </vt:vector>
  </HeadingPairs>
  <TitlesOfParts>
    <vt:vector size="8" baseType="lpstr">
      <vt:lpstr>Document Control</vt:lpstr>
      <vt:lpstr>User Manual</vt:lpstr>
      <vt:lpstr>ACCR-PNT-RAF-DASH</vt:lpstr>
      <vt:lpstr>ACCR-PNT-G-RAS</vt:lpstr>
      <vt:lpstr>ACCR-PNT-M-RAS</vt:lpstr>
      <vt:lpstr>ACCR-PNT-S-RAS</vt:lpstr>
      <vt:lpstr>Dashboard Data</vt:lpstr>
      <vt:lpstr>Graphs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2023-09-08T09:06:26Z</dcterms:created>
  <dcterms:modified xsi:type="dcterms:W3CDTF">2024-03-19T07:51:36Z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2023-09-08T09:06:27Z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b148d983-41eb-484d-b61e-e86a5ca1cc4f</vt:lpwstr>
  </property>
  <property fmtid="{D5CDD505-2E9C-101B-9397-08002B2CF9AE}" pid="8" name="MSIP_Label_ea60d57e-af5b-4752-ac57-3e4f28ca11dc_ContentBits">
    <vt:lpwstr>0</vt:lpwstr>
  </property>
  <property fmtid="{D5CDD505-2E9C-101B-9397-08002B2CF9AE}" pid="9" name="MSIP_Label_3d1a30e7-92c7-4121-af78-adbf5801b4f2_Enabled">
    <vt:lpwstr>true</vt:lpwstr>
  </property>
  <property fmtid="{D5CDD505-2E9C-101B-9397-08002B2CF9AE}" pid="10" name="MSIP_Label_3d1a30e7-92c7-4121-af78-adbf5801b4f2_SetDate">
    <vt:lpwstr>2023-09-17T08:06:41Z</vt:lpwstr>
  </property>
  <property fmtid="{D5CDD505-2E9C-101B-9397-08002B2CF9AE}" pid="11" name="MSIP_Label_3d1a30e7-92c7-4121-af78-adbf5801b4f2_Method">
    <vt:lpwstr>Standard</vt:lpwstr>
  </property>
  <property fmtid="{D5CDD505-2E9C-101B-9397-08002B2CF9AE}" pid="12" name="MSIP_Label_3d1a30e7-92c7-4121-af78-adbf5801b4f2_Name">
    <vt:lpwstr>Internal</vt:lpwstr>
  </property>
  <property fmtid="{D5CDD505-2E9C-101B-9397-08002B2CF9AE}" pid="13" name="MSIP_Label_3d1a30e7-92c7-4121-af78-adbf5801b4f2_SiteId">
    <vt:lpwstr>68bae048-c310-4ec2-934f-cbc2588f30fe</vt:lpwstr>
  </property>
  <property fmtid="{D5CDD505-2E9C-101B-9397-08002B2CF9AE}" pid="14" name="MSIP_Label_3d1a30e7-92c7-4121-af78-adbf5801b4f2_ActionId">
    <vt:lpwstr>50698022-2cfb-47b7-8364-d478dbfa451b</vt:lpwstr>
  </property>
  <property fmtid="{D5CDD505-2E9C-101B-9397-08002B2CF9AE}" pid="15" name="MSIP_Label_3d1a30e7-92c7-4121-af78-adbf5801b4f2_ContentBits">
    <vt:lpwstr>0</vt:lpwstr>
  </property>
</Properties>
</file>